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17" documentId="13_ncr:1_{DA3F066A-3837-4416-850D-87F61D283DD1}" xr6:coauthVersionLast="47" xr6:coauthVersionMax="47" xr10:uidLastSave="{27622239-B7BB-4330-8F33-B05F266A06BF}"/>
  <bookViews>
    <workbookView xWindow="20370" yWindow="-1185" windowWidth="29040" windowHeight="15840" xr2:uid="{713F41FB-D7B0-4304-86CA-E32D7D19D30C}"/>
  </bookViews>
  <sheets>
    <sheet name="Areas (m²)-Preencher" sheetId="3" r:id="rId1"/>
    <sheet name="Parâmetros" sheetId="4" state="hidden" r:id="rId2"/>
  </sheets>
  <definedNames>
    <definedName name="_xlnm.Print_Titles" localSheetId="0">'Areas (m²)-Preencher'!$1:$1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6" i="3" l="1"/>
  <c r="A156" i="3"/>
  <c r="C149" i="3"/>
  <c r="C148" i="3"/>
  <c r="C147" i="3"/>
  <c r="A149" i="3"/>
  <c r="A148" i="3"/>
  <c r="A147" i="3"/>
  <c r="C140" i="3"/>
  <c r="C139" i="3"/>
  <c r="C138" i="3"/>
  <c r="C137" i="3"/>
  <c r="A140" i="3"/>
  <c r="A139" i="3"/>
  <c r="A138" i="3"/>
  <c r="A137" i="3"/>
  <c r="C130" i="3"/>
  <c r="C129" i="3"/>
  <c r="C128" i="3"/>
  <c r="C127" i="3"/>
  <c r="C126" i="3"/>
  <c r="C125" i="3"/>
  <c r="J10" i="3"/>
  <c r="K10" i="3" s="1"/>
  <c r="J11" i="3"/>
  <c r="K11" i="3" s="1"/>
  <c r="A129" i="3"/>
  <c r="A130" i="3"/>
  <c r="A126" i="3"/>
  <c r="A127" i="3"/>
  <c r="A128" i="3"/>
  <c r="A125" i="3"/>
  <c r="D114" i="3"/>
  <c r="J114" i="3" s="1"/>
  <c r="K114" i="3" s="1"/>
  <c r="D113" i="3"/>
  <c r="J113" i="3" s="1"/>
  <c r="K113" i="3" s="1"/>
  <c r="J112" i="3"/>
  <c r="K112" i="3" s="1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J107" i="3"/>
  <c r="K107" i="3" s="1"/>
  <c r="J106" i="3"/>
  <c r="K106" i="3" s="1"/>
  <c r="J105" i="3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J100" i="3"/>
  <c r="K100" i="3" s="1"/>
  <c r="J99" i="3"/>
  <c r="K99" i="3" s="1"/>
  <c r="J98" i="3"/>
  <c r="J66" i="3"/>
  <c r="K66" i="3" s="1"/>
  <c r="D93" i="3"/>
  <c r="J93" i="3" s="1"/>
  <c r="K93" i="3" s="1"/>
  <c r="D86" i="3"/>
  <c r="J86" i="3" s="1"/>
  <c r="K86" i="3" s="1"/>
  <c r="D79" i="3"/>
  <c r="J79" i="3" s="1"/>
  <c r="K79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J67" i="3"/>
  <c r="K67" i="3" s="1"/>
  <c r="K65" i="3"/>
  <c r="K64" i="3"/>
  <c r="J63" i="3"/>
  <c r="K63" i="3" s="1"/>
  <c r="J62" i="3"/>
  <c r="K62" i="3" s="1"/>
  <c r="J61" i="3"/>
  <c r="K61" i="3" s="1"/>
  <c r="J60" i="3"/>
  <c r="K60" i="3" s="1"/>
  <c r="J59" i="3"/>
  <c r="K59" i="3" s="1"/>
  <c r="J58" i="3"/>
  <c r="K58" i="3" s="1"/>
  <c r="J57" i="3"/>
  <c r="K57" i="3" s="1"/>
  <c r="K56" i="3"/>
  <c r="K55" i="3"/>
  <c r="K54" i="3"/>
  <c r="K53" i="3"/>
  <c r="K52" i="3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K45" i="3"/>
  <c r="K44" i="3"/>
  <c r="K43" i="3"/>
  <c r="K42" i="3"/>
  <c r="K41" i="3"/>
  <c r="K40" i="3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J30" i="3"/>
  <c r="K30" i="3" s="1"/>
  <c r="K28" i="3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K98" i="3" l="1"/>
  <c r="B148" i="3"/>
  <c r="D148" i="3" s="1"/>
  <c r="B156" i="3"/>
  <c r="D156" i="3" s="1"/>
  <c r="D158" i="3" s="1"/>
  <c r="B147" i="3"/>
  <c r="D147" i="3" s="1"/>
  <c r="B149" i="3"/>
  <c r="D149" i="3" s="1"/>
  <c r="B137" i="3"/>
  <c r="D137" i="3" s="1"/>
  <c r="B139" i="3"/>
  <c r="D139" i="3" s="1"/>
  <c r="B140" i="3"/>
  <c r="D140" i="3" s="1"/>
  <c r="B138" i="3"/>
  <c r="D138" i="3" s="1"/>
  <c r="B130" i="3"/>
  <c r="D130" i="3" s="1"/>
  <c r="B129" i="3"/>
  <c r="D129" i="3" s="1"/>
  <c r="B126" i="3"/>
  <c r="D126" i="3" s="1"/>
  <c r="B128" i="3"/>
  <c r="D128" i="3" s="1"/>
  <c r="J29" i="3"/>
  <c r="K29" i="3" s="1"/>
  <c r="E158" i="3" l="1"/>
  <c r="D151" i="3"/>
  <c r="E151" i="3" s="1"/>
  <c r="D142" i="3"/>
  <c r="E142" i="3" s="1"/>
  <c r="B127" i="3"/>
  <c r="D127" i="3" s="1"/>
  <c r="J9" i="3" l="1"/>
  <c r="K9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8" i="3"/>
  <c r="J5" i="3"/>
  <c r="K5" i="3" s="1"/>
  <c r="J6" i="3"/>
  <c r="K6" i="3" s="1"/>
  <c r="J7" i="3"/>
  <c r="K7" i="3" s="1"/>
  <c r="J4" i="3" l="1"/>
  <c r="D115" i="3"/>
  <c r="K8" i="3"/>
  <c r="J2" i="3"/>
  <c r="J3" i="3"/>
  <c r="K3" i="3" s="1"/>
  <c r="K4" i="3" l="1"/>
  <c r="J116" i="3"/>
  <c r="B125" i="3"/>
  <c r="D125" i="3" s="1"/>
  <c r="K2" i="3"/>
  <c r="K117" i="3" l="1"/>
  <c r="D132" i="3"/>
  <c r="E132" i="3" s="1"/>
  <c r="E160" i="3" s="1"/>
</calcChain>
</file>

<file path=xl/sharedStrings.xml><?xml version="1.0" encoding="utf-8"?>
<sst xmlns="http://schemas.openxmlformats.org/spreadsheetml/2006/main" count="149" uniqueCount="96">
  <si>
    <t>METROS QUADRADOS (m²)</t>
  </si>
  <si>
    <t>Tipo de área (IN 5/17)</t>
  </si>
  <si>
    <t>Mão de obra necessária</t>
  </si>
  <si>
    <t>Mão de obra necessária (nº serventes)</t>
  </si>
  <si>
    <t>Quinzenal</t>
  </si>
  <si>
    <t>Área física (m²)</t>
  </si>
  <si>
    <t>Descrição da área</t>
  </si>
  <si>
    <t>LARGURA (m)</t>
  </si>
  <si>
    <t>COMPRIMENTO (m)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</si>
  <si>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</si>
  <si>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Mão de obra necessária (Mês)</t>
  </si>
  <si>
    <t>Área física a ser limpa (mês/m²)</t>
  </si>
  <si>
    <t>Área convertida para a produtividade 1800m²/dia</t>
  </si>
  <si>
    <t>Área convertida para a produtividade 300m²/dia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</si>
  <si>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</si>
  <si>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</si>
  <si>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Frequencia</t>
  </si>
  <si>
    <t>Diaria</t>
  </si>
  <si>
    <t>Semanal</t>
  </si>
  <si>
    <t>Mensal</t>
  </si>
  <si>
    <t>Trimestral</t>
  </si>
  <si>
    <t>Quadrimestral</t>
  </si>
  <si>
    <t>Semestral</t>
  </si>
  <si>
    <t>Anual</t>
  </si>
  <si>
    <t>Bimestral</t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</si>
  <si>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</si>
  <si>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</si>
  <si>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</si>
  <si>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t>IDENTIFICAÇÃO DO AMBIENTE</t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</si>
  <si>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</si>
  <si>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</si>
  <si>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</si>
  <si>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</si>
  <si>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</si>
  <si>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</si>
  <si>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</si>
  <si>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</si>
  <si>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</si>
  <si>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</si>
  <si>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</si>
  <si>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</si>
  <si>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</si>
  <si>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Conversão dos diversos tipos de áreas para a produtividade padrão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</si>
  <si>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</si>
  <si>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</si>
  <si>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</si>
  <si>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</si>
  <si>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</si>
  <si>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</si>
  <si>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</si>
  <si>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130m²/dia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</si>
  <si>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</si>
  <si>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</si>
  <si>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</si>
  <si>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</si>
  <si>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</si>
  <si>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Física a ser limpa/mês (m²) -----&gt;&gt;&gt;</t>
  </si>
  <si>
    <t>Área Física existente (m²) -----&gt;&gt;&gt;</t>
  </si>
  <si>
    <t>Mão de obra necessária (nº serventes/mês) -----&gt;&gt;&gt;</t>
  </si>
  <si>
    <t>ALMOXARIFADO</t>
  </si>
  <si>
    <t>ARQUIVO 01</t>
  </si>
  <si>
    <t>ARQUIVO 02</t>
  </si>
  <si>
    <t>ARQUIVO 03</t>
  </si>
  <si>
    <t>CIDADÃO</t>
  </si>
  <si>
    <t>COPA</t>
  </si>
  <si>
    <t>CORREDOR 01</t>
  </si>
  <si>
    <t>CORREDOR 02</t>
  </si>
  <si>
    <t>CORREDOR 03</t>
  </si>
  <si>
    <t>CORREDOR 04</t>
  </si>
  <si>
    <t>CORREDOR 05</t>
  </si>
  <si>
    <t>CORREDOR 06 PISO COBERTO</t>
  </si>
  <si>
    <t>CORREDOR EXT. DESCOBERTO</t>
  </si>
  <si>
    <t>CPD</t>
  </si>
  <si>
    <t>DESCANSO</t>
  </si>
  <si>
    <t>LIMPEZA</t>
  </si>
  <si>
    <t>PROTOCOLO</t>
  </si>
  <si>
    <t>RECEPÇÃO</t>
  </si>
  <si>
    <t>SALA 01</t>
  </si>
  <si>
    <t>SALA 02</t>
  </si>
  <si>
    <t xml:space="preserve">SALA 03 </t>
  </si>
  <si>
    <t>SALA 07</t>
  </si>
  <si>
    <t>SALA 08</t>
  </si>
  <si>
    <t>SALA 09</t>
  </si>
  <si>
    <t>SALA 10</t>
  </si>
  <si>
    <t>SALA 12</t>
  </si>
  <si>
    <t>SALA 13</t>
  </si>
  <si>
    <t>WC ATENDIMENTO</t>
  </si>
  <si>
    <t>WC FEM</t>
  </si>
  <si>
    <t>WC GERENTE</t>
  </si>
  <si>
    <t>WC MASC</t>
  </si>
  <si>
    <t>WC PNE</t>
  </si>
  <si>
    <t>CORR. WC (07)</t>
  </si>
  <si>
    <t>ÁREA TOTAL ENVIDRAÇADA INTERNA E EXTERNA</t>
  </si>
  <si>
    <t>SEMANAL</t>
  </si>
  <si>
    <t>SAÍDA P/COPA</t>
  </si>
  <si>
    <t>SALA DESCANSO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</si>
</sst>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9" tint="0.79998168889431442"/>
        <bgColor theme="4" tint="0.79998168889431442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43" fontId="0" fillId="2" borderId="32" xfId="1" applyFont="1" applyFill="1" applyBorder="1"/>
    <xf numFmtId="43" fontId="0" fillId="2" borderId="33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4" xfId="1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0" fontId="0" fillId="0" borderId="18" xfId="0" quotePrefix="1" applyBorder="1" applyAlignment="1"/>
    <xf numFmtId="43" fontId="0" fillId="0" borderId="0" xfId="0" applyNumberFormat="1" applyBorder="1" applyAlignment="1"/>
    <xf numFmtId="43" fontId="0" fillId="0" borderId="0" xfId="1" applyFont="1" applyBorder="1" applyAlignment="1"/>
    <xf numFmtId="0" fontId="0" fillId="0" borderId="0" xfId="0" applyAlignment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7" xfId="1" applyFont="1" applyFill="1" applyBorder="1"/>
    <xf numFmtId="43" fontId="0" fillId="4" borderId="8" xfId="1" applyFont="1" applyFill="1" applyBorder="1"/>
    <xf numFmtId="43" fontId="0" fillId="4" borderId="38" xfId="1" applyFont="1" applyFill="1" applyBorder="1"/>
    <xf numFmtId="43" fontId="0" fillId="6" borderId="8" xfId="1" applyFont="1" applyFill="1" applyBorder="1"/>
    <xf numFmtId="43" fontId="0" fillId="6" borderId="38" xfId="1" applyFont="1" applyFill="1" applyBorder="1"/>
    <xf numFmtId="43" fontId="0" fillId="7" borderId="37" xfId="1" applyFont="1" applyFill="1" applyBorder="1"/>
    <xf numFmtId="43" fontId="0" fillId="7" borderId="8" xfId="1" applyFont="1" applyFill="1" applyBorder="1"/>
    <xf numFmtId="43" fontId="0" fillId="7" borderId="38" xfId="1" applyFont="1" applyFill="1" applyBorder="1"/>
    <xf numFmtId="43" fontId="0" fillId="8" borderId="37" xfId="1" applyFont="1" applyFill="1" applyBorder="1"/>
    <xf numFmtId="43" fontId="0" fillId="8" borderId="8" xfId="1" applyFont="1" applyFill="1" applyBorder="1"/>
    <xf numFmtId="43" fontId="0" fillId="8" borderId="38" xfId="1" applyFont="1" applyFill="1" applyBorder="1"/>
    <xf numFmtId="43" fontId="0" fillId="9" borderId="37" xfId="1" applyFont="1" applyFill="1" applyBorder="1"/>
    <xf numFmtId="43" fontId="0" fillId="9" borderId="8" xfId="1" applyFont="1" applyFill="1" applyBorder="1"/>
    <xf numFmtId="43" fontId="0" fillId="9" borderId="38" xfId="1" applyFont="1" applyFill="1" applyBorder="1"/>
    <xf numFmtId="43" fontId="0" fillId="10" borderId="37" xfId="1" applyFont="1" applyFill="1" applyBorder="1"/>
    <xf numFmtId="43" fontId="0" fillId="10" borderId="8" xfId="1" applyFont="1" applyFill="1" applyBorder="1"/>
    <xf numFmtId="43" fontId="0" fillId="10" borderId="38" xfId="1" applyFont="1" applyFill="1" applyBorder="1"/>
    <xf numFmtId="43" fontId="0" fillId="11" borderId="37" xfId="1" applyFont="1" applyFill="1" applyBorder="1"/>
    <xf numFmtId="43" fontId="0" fillId="11" borderId="8" xfId="1" applyFont="1" applyFill="1" applyBorder="1"/>
    <xf numFmtId="43" fontId="0" fillId="11" borderId="38" xfId="1" applyFont="1" applyFill="1" applyBorder="1"/>
    <xf numFmtId="43" fontId="0" fillId="6" borderId="37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10" borderId="37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43" fontId="0" fillId="2" borderId="32" xfId="0" applyNumberFormat="1" applyFill="1" applyBorder="1" applyAlignment="1">
      <alignment horizontal="center" vertical="center"/>
    </xf>
    <xf numFmtId="43" fontId="0" fillId="2" borderId="33" xfId="0" applyNumberForma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165" fontId="0" fillId="4" borderId="41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7" borderId="41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8" borderId="41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9" borderId="41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1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1" borderId="41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6" borderId="41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39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8" borderId="39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9" borderId="39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39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4" borderId="39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3" borderId="1" xfId="0" applyFill="1" applyBorder="1"/>
    <xf numFmtId="0" fontId="0" fillId="4" borderId="45" xfId="0" applyFill="1" applyBorder="1"/>
    <xf numFmtId="43" fontId="0" fillId="4" borderId="45" xfId="1" applyFont="1" applyFill="1" applyBorder="1"/>
    <xf numFmtId="0" fontId="0" fillId="14" borderId="26" xfId="0" applyFill="1" applyBorder="1"/>
    <xf numFmtId="0" fontId="0" fillId="6" borderId="29" xfId="0" applyFill="1" applyBorder="1"/>
    <xf numFmtId="0" fontId="0" fillId="14" borderId="29" xfId="0" applyFill="1" applyBorder="1"/>
    <xf numFmtId="0" fontId="0" fillId="6" borderId="23" xfId="0" applyFill="1" applyBorder="1"/>
    <xf numFmtId="0" fontId="0" fillId="15" borderId="26" xfId="0" applyFill="1" applyBorder="1"/>
    <xf numFmtId="0" fontId="0" fillId="7" borderId="29" xfId="0" applyFill="1" applyBorder="1"/>
    <xf numFmtId="0" fontId="0" fillId="15" borderId="29" xfId="0" applyFill="1" applyBorder="1"/>
    <xf numFmtId="0" fontId="0" fillId="7" borderId="23" xfId="0" applyFill="1" applyBorder="1"/>
    <xf numFmtId="0" fontId="0" fillId="16" borderId="26" xfId="0" applyFill="1" applyBorder="1"/>
    <xf numFmtId="0" fontId="0" fillId="16" borderId="29" xfId="0" applyFill="1" applyBorder="1"/>
    <xf numFmtId="0" fontId="0" fillId="8" borderId="29" xfId="0" applyFill="1" applyBorder="1"/>
    <xf numFmtId="0" fontId="0" fillId="16" borderId="23" xfId="0" applyFill="1" applyBorder="1"/>
    <xf numFmtId="0" fontId="0" fillId="17" borderId="26" xfId="0" applyFill="1" applyBorder="1"/>
    <xf numFmtId="0" fontId="0" fillId="9" borderId="29" xfId="0" applyFill="1" applyBorder="1"/>
    <xf numFmtId="0" fontId="0" fillId="17" borderId="29" xfId="0" applyFill="1" applyBorder="1"/>
    <xf numFmtId="0" fontId="0" fillId="17" borderId="23" xfId="0" applyFill="1" applyBorder="1"/>
    <xf numFmtId="0" fontId="0" fillId="18" borderId="26" xfId="0" applyFill="1" applyBorder="1"/>
    <xf numFmtId="0" fontId="0" fillId="10" borderId="29" xfId="0" applyFill="1" applyBorder="1"/>
    <xf numFmtId="0" fontId="0" fillId="18" borderId="29" xfId="0" applyFill="1" applyBorder="1"/>
    <xf numFmtId="0" fontId="0" fillId="18" borderId="23" xfId="0" applyFill="1" applyBorder="1"/>
    <xf numFmtId="0" fontId="0" fillId="13" borderId="26" xfId="0" applyFill="1" applyBorder="1"/>
    <xf numFmtId="0" fontId="0" fillId="4" borderId="29" xfId="0" applyFill="1" applyBorder="1"/>
    <xf numFmtId="0" fontId="0" fillId="13" borderId="29" xfId="0" applyFill="1" applyBorder="1"/>
    <xf numFmtId="43" fontId="0" fillId="4" borderId="10" xfId="1" applyFont="1" applyFill="1" applyBorder="1"/>
    <xf numFmtId="43" fontId="0" fillId="4" borderId="33" xfId="1" applyFont="1" applyFill="1" applyBorder="1"/>
    <xf numFmtId="43" fontId="0" fillId="4" borderId="46" xfId="1" applyFont="1" applyFill="1" applyBorder="1"/>
    <xf numFmtId="0" fontId="0" fillId="4" borderId="32" xfId="0" applyFill="1" applyBorder="1"/>
    <xf numFmtId="0" fontId="0" fillId="13" borderId="10" xfId="0" applyFill="1" applyBorder="1"/>
    <xf numFmtId="0" fontId="0" fillId="4" borderId="10" xfId="0" applyFill="1" applyBorder="1"/>
    <xf numFmtId="0" fontId="0" fillId="4" borderId="47" xfId="0" applyFill="1" applyBorder="1"/>
    <xf numFmtId="0" fontId="0" fillId="14" borderId="32" xfId="0" applyFill="1" applyBorder="1"/>
    <xf numFmtId="0" fontId="0" fillId="6" borderId="10" xfId="0" applyFill="1" applyBorder="1"/>
    <xf numFmtId="0" fontId="0" fillId="14" borderId="10" xfId="0" applyFill="1" applyBorder="1"/>
    <xf numFmtId="0" fontId="0" fillId="6" borderId="33" xfId="0" applyFill="1" applyBorder="1"/>
    <xf numFmtId="0" fontId="0" fillId="15" borderId="32" xfId="0" applyFill="1" applyBorder="1"/>
    <xf numFmtId="0" fontId="0" fillId="7" borderId="10" xfId="0" applyFill="1" applyBorder="1"/>
    <xf numFmtId="0" fontId="0" fillId="15" borderId="10" xfId="0" applyFill="1" applyBorder="1"/>
    <xf numFmtId="0" fontId="0" fillId="7" borderId="33" xfId="0" applyFill="1" applyBorder="1"/>
    <xf numFmtId="0" fontId="0" fillId="16" borderId="32" xfId="0" applyFill="1" applyBorder="1"/>
    <xf numFmtId="0" fontId="0" fillId="16" borderId="10" xfId="0" applyFill="1" applyBorder="1"/>
    <xf numFmtId="0" fontId="0" fillId="8" borderId="10" xfId="0" applyFill="1" applyBorder="1"/>
    <xf numFmtId="0" fontId="0" fillId="16" borderId="33" xfId="0" applyFill="1" applyBorder="1"/>
    <xf numFmtId="0" fontId="0" fillId="17" borderId="32" xfId="0" applyFill="1" applyBorder="1"/>
    <xf numFmtId="0" fontId="0" fillId="9" borderId="10" xfId="0" applyFill="1" applyBorder="1"/>
    <xf numFmtId="0" fontId="0" fillId="17" borderId="10" xfId="0" applyFill="1" applyBorder="1"/>
    <xf numFmtId="0" fontId="0" fillId="17" borderId="33" xfId="0" applyFill="1" applyBorder="1"/>
    <xf numFmtId="0" fontId="0" fillId="18" borderId="32" xfId="0" applyFill="1" applyBorder="1"/>
    <xf numFmtId="0" fontId="0" fillId="10" borderId="10" xfId="0" applyFill="1" applyBorder="1"/>
    <xf numFmtId="0" fontId="0" fillId="18" borderId="10" xfId="0" applyFill="1" applyBorder="1"/>
    <xf numFmtId="0" fontId="0" fillId="18" borderId="33" xfId="0" applyFill="1" applyBorder="1"/>
    <xf numFmtId="0" fontId="0" fillId="13" borderId="32" xfId="0" applyFill="1" applyBorder="1"/>
    <xf numFmtId="0" fontId="0" fillId="10" borderId="26" xfId="0" applyFill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0"/>
  <sheetViews>
    <sheetView tabSelected="1" workbookViewId="0">
      <pane ySplit="1" topLeftCell="A96" activePane="bottomLeft" state="frozen"/>
      <selection pane="bottomLeft" activeCell="D115" sqref="D115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39" t="s">
        <v>28</v>
      </c>
      <c r="B1" s="40" t="s">
        <v>7</v>
      </c>
      <c r="C1" s="38" t="s">
        <v>8</v>
      </c>
      <c r="D1" s="41" t="s">
        <v>0</v>
      </c>
      <c r="E1" s="42" t="s">
        <v>1</v>
      </c>
      <c r="F1" s="40" t="s">
        <v>9</v>
      </c>
      <c r="G1" s="38" t="s">
        <v>25</v>
      </c>
      <c r="H1" s="38" t="s">
        <v>26</v>
      </c>
      <c r="I1" s="38" t="s">
        <v>27</v>
      </c>
      <c r="J1" s="43" t="s">
        <v>29</v>
      </c>
      <c r="K1" s="44" t="s">
        <v>10</v>
      </c>
    </row>
    <row r="2" spans="1:13" ht="15" customHeight="1" thickBot="1" x14ac:dyDescent="0.3">
      <c r="A2" s="246" t="s">
        <v>60</v>
      </c>
      <c r="B2" s="33"/>
      <c r="C2" s="127"/>
      <c r="D2" s="276">
        <v>5.21</v>
      </c>
      <c r="E2" s="199" t="s">
        <v>45</v>
      </c>
      <c r="F2" s="31">
        <v>800</v>
      </c>
      <c r="G2" s="31" t="s">
        <v>17</v>
      </c>
      <c r="H2" s="46">
        <v>1</v>
      </c>
      <c r="I2" s="148">
        <v>22</v>
      </c>
      <c r="J2" s="170">
        <f>D2*I2</f>
        <v>114.62</v>
      </c>
      <c r="K2" s="173">
        <f>J2/F2/22</f>
        <v>6.5125000000000009E-3</v>
      </c>
      <c r="M2" s="25"/>
    </row>
    <row r="3" spans="1:13" ht="15.75" thickBot="1" x14ac:dyDescent="0.3">
      <c r="A3" s="247" t="s">
        <v>61</v>
      </c>
      <c r="B3" s="33"/>
      <c r="C3" s="127"/>
      <c r="D3" s="277">
        <v>4.17</v>
      </c>
      <c r="E3" s="200"/>
      <c r="F3" s="34">
        <v>800</v>
      </c>
      <c r="G3" s="31" t="s">
        <v>17</v>
      </c>
      <c r="H3" s="46">
        <v>1</v>
      </c>
      <c r="I3" s="148">
        <v>22</v>
      </c>
      <c r="J3" s="7">
        <f t="shared" ref="J3:J5" si="0">D3*I3</f>
        <v>91.74</v>
      </c>
      <c r="K3" s="174">
        <f t="shared" ref="K3:K21" si="1">J3/F3/22</f>
        <v>5.2125000000000001E-3</v>
      </c>
    </row>
    <row r="4" spans="1:13" ht="15.75" thickBot="1" x14ac:dyDescent="0.3">
      <c r="A4" s="246" t="s">
        <v>62</v>
      </c>
      <c r="B4" s="33"/>
      <c r="C4" s="127"/>
      <c r="D4" s="278">
        <v>6.02</v>
      </c>
      <c r="E4" s="200"/>
      <c r="F4" s="34">
        <v>800</v>
      </c>
      <c r="G4" s="31" t="s">
        <v>17</v>
      </c>
      <c r="H4" s="46">
        <v>1</v>
      </c>
      <c r="I4" s="148">
        <v>22</v>
      </c>
      <c r="J4" s="7">
        <f t="shared" si="0"/>
        <v>132.44</v>
      </c>
      <c r="K4" s="174">
        <f t="shared" si="1"/>
        <v>7.5250000000000004E-3</v>
      </c>
    </row>
    <row r="5" spans="1:13" ht="15.75" thickBot="1" x14ac:dyDescent="0.3">
      <c r="A5" s="247" t="s">
        <v>63</v>
      </c>
      <c r="B5" s="33"/>
      <c r="C5" s="127"/>
      <c r="D5" s="277">
        <v>13.8</v>
      </c>
      <c r="E5" s="200"/>
      <c r="F5" s="34">
        <v>800</v>
      </c>
      <c r="G5" s="31" t="s">
        <v>17</v>
      </c>
      <c r="H5" s="46">
        <v>1</v>
      </c>
      <c r="I5" s="148">
        <v>22</v>
      </c>
      <c r="J5" s="7">
        <f t="shared" si="0"/>
        <v>303.60000000000002</v>
      </c>
      <c r="K5" s="174">
        <f t="shared" si="1"/>
        <v>1.7250000000000001E-2</v>
      </c>
    </row>
    <row r="6" spans="1:13" ht="15.75" thickBot="1" x14ac:dyDescent="0.3">
      <c r="A6" s="246" t="s">
        <v>64</v>
      </c>
      <c r="B6" s="33"/>
      <c r="C6" s="127"/>
      <c r="D6" s="278">
        <v>11.58</v>
      </c>
      <c r="E6" s="200"/>
      <c r="F6" s="34">
        <v>800</v>
      </c>
      <c r="G6" s="31" t="s">
        <v>17</v>
      </c>
      <c r="H6" s="46">
        <v>1</v>
      </c>
      <c r="I6" s="148">
        <v>22</v>
      </c>
      <c r="J6" s="7">
        <f>D6*I6</f>
        <v>254.76</v>
      </c>
      <c r="K6" s="174">
        <f t="shared" si="1"/>
        <v>1.4475E-2</v>
      </c>
    </row>
    <row r="7" spans="1:13" ht="15.75" thickBot="1" x14ac:dyDescent="0.3">
      <c r="A7" s="247" t="s">
        <v>72</v>
      </c>
      <c r="B7" s="33"/>
      <c r="C7" s="127"/>
      <c r="D7" s="277">
        <v>6.76</v>
      </c>
      <c r="E7" s="200"/>
      <c r="F7" s="34">
        <v>800</v>
      </c>
      <c r="G7" s="31" t="s">
        <v>17</v>
      </c>
      <c r="H7" s="46">
        <v>1</v>
      </c>
      <c r="I7" s="148">
        <v>22</v>
      </c>
      <c r="J7" s="7">
        <f>D7*I7</f>
        <v>148.72</v>
      </c>
      <c r="K7" s="174">
        <f t="shared" si="1"/>
        <v>8.4500000000000009E-3</v>
      </c>
    </row>
    <row r="8" spans="1:13" ht="15.75" thickBot="1" x14ac:dyDescent="0.3">
      <c r="A8" s="246" t="s">
        <v>73</v>
      </c>
      <c r="B8" s="33"/>
      <c r="C8" s="127"/>
      <c r="D8" s="278">
        <v>17.260000000000002</v>
      </c>
      <c r="E8" s="200"/>
      <c r="F8" s="34">
        <v>800</v>
      </c>
      <c r="G8" s="31" t="s">
        <v>17</v>
      </c>
      <c r="H8" s="46">
        <v>1</v>
      </c>
      <c r="I8" s="148">
        <v>22</v>
      </c>
      <c r="J8" s="7">
        <f>D8*I8</f>
        <v>379.72</v>
      </c>
      <c r="K8" s="174">
        <f>J8/F8/22</f>
        <v>2.1575E-2</v>
      </c>
    </row>
    <row r="9" spans="1:13" ht="15.75" thickBot="1" x14ac:dyDescent="0.3">
      <c r="A9" s="247" t="s">
        <v>74</v>
      </c>
      <c r="B9" s="33"/>
      <c r="C9" s="127"/>
      <c r="D9" s="277">
        <v>13.35</v>
      </c>
      <c r="E9" s="200"/>
      <c r="F9" s="34">
        <v>800</v>
      </c>
      <c r="G9" s="31" t="s">
        <v>17</v>
      </c>
      <c r="H9" s="46">
        <v>1</v>
      </c>
      <c r="I9" s="148">
        <v>22</v>
      </c>
      <c r="J9" s="7">
        <f t="shared" ref="J9:J21" si="2">D9*I9</f>
        <v>293.7</v>
      </c>
      <c r="K9" s="174">
        <f t="shared" si="1"/>
        <v>1.6687499999999997E-2</v>
      </c>
    </row>
    <row r="10" spans="1:13" ht="15.75" thickBot="1" x14ac:dyDescent="0.3">
      <c r="A10" s="246" t="s">
        <v>75</v>
      </c>
      <c r="B10" s="33"/>
      <c r="C10" s="127"/>
      <c r="D10" s="278">
        <v>24.36</v>
      </c>
      <c r="E10" s="200"/>
      <c r="F10" s="34">
        <v>800</v>
      </c>
      <c r="G10" s="31" t="s">
        <v>17</v>
      </c>
      <c r="H10" s="46">
        <v>1</v>
      </c>
      <c r="I10" s="148">
        <v>22</v>
      </c>
      <c r="J10" s="7">
        <f t="shared" si="2"/>
        <v>535.91999999999996</v>
      </c>
      <c r="K10" s="174">
        <f t="shared" si="1"/>
        <v>3.0449999999999998E-2</v>
      </c>
    </row>
    <row r="11" spans="1:13" ht="15.75" thickBot="1" x14ac:dyDescent="0.3">
      <c r="A11" s="247" t="s">
        <v>76</v>
      </c>
      <c r="B11" s="33"/>
      <c r="C11" s="127"/>
      <c r="D11" s="277">
        <v>12.7</v>
      </c>
      <c r="E11" s="200"/>
      <c r="F11" s="34">
        <v>800</v>
      </c>
      <c r="G11" s="31" t="s">
        <v>17</v>
      </c>
      <c r="H11" s="46">
        <v>1</v>
      </c>
      <c r="I11" s="148">
        <v>22</v>
      </c>
      <c r="J11" s="7">
        <f t="shared" si="2"/>
        <v>279.39999999999998</v>
      </c>
      <c r="K11" s="174">
        <f t="shared" si="1"/>
        <v>1.5874999999999997E-2</v>
      </c>
    </row>
    <row r="12" spans="1:13" ht="15.75" thickBot="1" x14ac:dyDescent="0.3">
      <c r="A12" s="246" t="s">
        <v>77</v>
      </c>
      <c r="B12" s="33"/>
      <c r="C12" s="127"/>
      <c r="D12" s="278">
        <v>15</v>
      </c>
      <c r="E12" s="200"/>
      <c r="F12" s="34">
        <v>800</v>
      </c>
      <c r="G12" s="31" t="s">
        <v>17</v>
      </c>
      <c r="H12" s="46">
        <v>1</v>
      </c>
      <c r="I12" s="148">
        <v>22</v>
      </c>
      <c r="J12" s="7">
        <f t="shared" si="2"/>
        <v>330</v>
      </c>
      <c r="K12" s="174">
        <f t="shared" si="1"/>
        <v>1.8749999999999999E-2</v>
      </c>
    </row>
    <row r="13" spans="1:13" ht="15.75" thickBot="1" x14ac:dyDescent="0.3">
      <c r="A13" s="247" t="s">
        <v>78</v>
      </c>
      <c r="B13" s="33"/>
      <c r="C13" s="127"/>
      <c r="D13" s="277">
        <v>14.54</v>
      </c>
      <c r="E13" s="200"/>
      <c r="F13" s="34">
        <v>800</v>
      </c>
      <c r="G13" s="31" t="s">
        <v>17</v>
      </c>
      <c r="H13" s="46">
        <v>1</v>
      </c>
      <c r="I13" s="148">
        <v>22</v>
      </c>
      <c r="J13" s="7">
        <f t="shared" si="2"/>
        <v>319.88</v>
      </c>
      <c r="K13" s="174">
        <f t="shared" si="1"/>
        <v>1.8175E-2</v>
      </c>
    </row>
    <row r="14" spans="1:13" ht="15.75" thickBot="1" x14ac:dyDescent="0.3">
      <c r="A14" s="246" t="s">
        <v>79</v>
      </c>
      <c r="B14" s="33"/>
      <c r="C14" s="127"/>
      <c r="D14" s="278">
        <v>20.399999999999999</v>
      </c>
      <c r="E14" s="200"/>
      <c r="F14" s="34">
        <v>800</v>
      </c>
      <c r="G14" s="31" t="s">
        <v>17</v>
      </c>
      <c r="H14" s="46">
        <v>1</v>
      </c>
      <c r="I14" s="148">
        <v>22</v>
      </c>
      <c r="J14" s="7">
        <f t="shared" si="2"/>
        <v>448.79999999999995</v>
      </c>
      <c r="K14" s="174">
        <f t="shared" si="1"/>
        <v>2.5499999999999998E-2</v>
      </c>
    </row>
    <row r="15" spans="1:13" ht="15.75" thickBot="1" x14ac:dyDescent="0.3">
      <c r="A15" s="247" t="s">
        <v>80</v>
      </c>
      <c r="B15" s="33"/>
      <c r="C15" s="127"/>
      <c r="D15" s="277">
        <v>31.19</v>
      </c>
      <c r="E15" s="200"/>
      <c r="F15" s="34">
        <v>800</v>
      </c>
      <c r="G15" s="31" t="s">
        <v>17</v>
      </c>
      <c r="H15" s="46">
        <v>1</v>
      </c>
      <c r="I15" s="148">
        <v>22</v>
      </c>
      <c r="J15" s="7">
        <f t="shared" si="2"/>
        <v>686.18000000000006</v>
      </c>
      <c r="K15" s="174">
        <f t="shared" si="1"/>
        <v>3.8987500000000001E-2</v>
      </c>
    </row>
    <row r="16" spans="1:13" ht="15.75" thickBot="1" x14ac:dyDescent="0.3">
      <c r="A16" s="246" t="s">
        <v>81</v>
      </c>
      <c r="B16" s="33"/>
      <c r="C16" s="127"/>
      <c r="D16" s="278">
        <v>16.739999999999998</v>
      </c>
      <c r="E16" s="200"/>
      <c r="F16" s="34">
        <v>800</v>
      </c>
      <c r="G16" s="31" t="s">
        <v>17</v>
      </c>
      <c r="H16" s="46">
        <v>1</v>
      </c>
      <c r="I16" s="148">
        <v>22</v>
      </c>
      <c r="J16" s="7">
        <f t="shared" si="2"/>
        <v>368.28</v>
      </c>
      <c r="K16" s="174">
        <f t="shared" si="1"/>
        <v>2.0924999999999999E-2</v>
      </c>
    </row>
    <row r="17" spans="1:13" ht="15.75" thickBot="1" x14ac:dyDescent="0.3">
      <c r="A17" s="247" t="s">
        <v>82</v>
      </c>
      <c r="B17" s="33"/>
      <c r="C17" s="127"/>
      <c r="D17" s="277">
        <v>14.72</v>
      </c>
      <c r="E17" s="200"/>
      <c r="F17" s="34">
        <v>800</v>
      </c>
      <c r="G17" s="31" t="s">
        <v>17</v>
      </c>
      <c r="H17" s="46">
        <v>1</v>
      </c>
      <c r="I17" s="148">
        <v>22</v>
      </c>
      <c r="J17" s="7">
        <f t="shared" si="2"/>
        <v>323.84000000000003</v>
      </c>
      <c r="K17" s="174">
        <f t="shared" si="1"/>
        <v>1.8400000000000003E-2</v>
      </c>
    </row>
    <row r="18" spans="1:13" ht="15.75" thickBot="1" x14ac:dyDescent="0.3">
      <c r="A18" s="246" t="s">
        <v>83</v>
      </c>
      <c r="B18" s="33"/>
      <c r="C18" s="127"/>
      <c r="D18" s="278">
        <v>13.5</v>
      </c>
      <c r="E18" s="200"/>
      <c r="F18" s="34">
        <v>800</v>
      </c>
      <c r="G18" s="31" t="s">
        <v>17</v>
      </c>
      <c r="H18" s="46">
        <v>1</v>
      </c>
      <c r="I18" s="148">
        <v>22</v>
      </c>
      <c r="J18" s="7">
        <f t="shared" si="2"/>
        <v>297</v>
      </c>
      <c r="K18" s="174">
        <f t="shared" si="1"/>
        <v>1.6875000000000001E-2</v>
      </c>
    </row>
    <row r="19" spans="1:13" ht="15.75" thickBot="1" x14ac:dyDescent="0.3">
      <c r="A19" s="246" t="s">
        <v>84</v>
      </c>
      <c r="B19" s="33"/>
      <c r="C19" s="127"/>
      <c r="D19" s="277">
        <v>21.96</v>
      </c>
      <c r="E19" s="200"/>
      <c r="F19" s="34">
        <v>800</v>
      </c>
      <c r="G19" s="31" t="s">
        <v>17</v>
      </c>
      <c r="H19" s="46">
        <v>1</v>
      </c>
      <c r="I19" s="148">
        <v>22</v>
      </c>
      <c r="J19" s="7">
        <f t="shared" si="2"/>
        <v>483.12</v>
      </c>
      <c r="K19" s="174">
        <f t="shared" si="1"/>
        <v>2.7449999999999999E-2</v>
      </c>
    </row>
    <row r="20" spans="1:13" x14ac:dyDescent="0.25">
      <c r="A20" s="247" t="s">
        <v>85</v>
      </c>
      <c r="B20" s="33"/>
      <c r="C20" s="127"/>
      <c r="D20" s="278">
        <v>20.2</v>
      </c>
      <c r="E20" s="200"/>
      <c r="F20" s="34">
        <v>800</v>
      </c>
      <c r="G20" s="31" t="s">
        <v>17</v>
      </c>
      <c r="H20" s="46">
        <v>1</v>
      </c>
      <c r="I20" s="148">
        <v>22</v>
      </c>
      <c r="J20" s="7">
        <f t="shared" si="2"/>
        <v>444.4</v>
      </c>
      <c r="K20" s="174">
        <f t="shared" si="1"/>
        <v>2.5249999999999998E-2</v>
      </c>
    </row>
    <row r="21" spans="1:13" ht="15.75" thickBot="1" x14ac:dyDescent="0.3">
      <c r="A21" s="248"/>
      <c r="B21" s="249"/>
      <c r="C21" s="275"/>
      <c r="D21" s="279"/>
      <c r="E21" s="201"/>
      <c r="F21" s="37">
        <v>800</v>
      </c>
      <c r="G21" s="37"/>
      <c r="H21" s="37"/>
      <c r="I21" s="150"/>
      <c r="J21" s="171">
        <f t="shared" si="2"/>
        <v>0</v>
      </c>
      <c r="K21" s="175">
        <f t="shared" si="1"/>
        <v>0</v>
      </c>
    </row>
    <row r="22" spans="1:13" x14ac:dyDescent="0.25">
      <c r="A22" s="250"/>
      <c r="B22" s="49"/>
      <c r="C22" s="146"/>
      <c r="D22" s="280"/>
      <c r="E22" s="226" t="s">
        <v>43</v>
      </c>
      <c r="F22" s="123">
        <v>360</v>
      </c>
      <c r="G22" s="123"/>
      <c r="H22" s="124"/>
      <c r="I22" s="151"/>
      <c r="J22" s="24">
        <f>D22*I22</f>
        <v>0</v>
      </c>
      <c r="K22" s="176">
        <f>J22/F22/22</f>
        <v>0</v>
      </c>
      <c r="M22" s="25"/>
    </row>
    <row r="23" spans="1:13" x14ac:dyDescent="0.25">
      <c r="A23" s="251"/>
      <c r="B23" s="53"/>
      <c r="C23" s="129"/>
      <c r="D23" s="281"/>
      <c r="E23" s="212"/>
      <c r="F23" s="54">
        <v>360</v>
      </c>
      <c r="G23" s="54"/>
      <c r="H23" s="55"/>
      <c r="I23" s="152"/>
      <c r="J23" s="7">
        <f t="shared" ref="J23:J25" si="3">D23*I23</f>
        <v>0</v>
      </c>
      <c r="K23" s="177">
        <f t="shared" ref="K23:K27" si="4">J23/F23/22</f>
        <v>0</v>
      </c>
    </row>
    <row r="24" spans="1:13" x14ac:dyDescent="0.25">
      <c r="A24" s="252"/>
      <c r="B24" s="53"/>
      <c r="C24" s="129"/>
      <c r="D24" s="282"/>
      <c r="E24" s="212"/>
      <c r="F24" s="54">
        <v>360</v>
      </c>
      <c r="G24" s="54"/>
      <c r="H24" s="55"/>
      <c r="I24" s="152"/>
      <c r="J24" s="7">
        <f t="shared" si="3"/>
        <v>0</v>
      </c>
      <c r="K24" s="177">
        <f t="shared" si="4"/>
        <v>0</v>
      </c>
    </row>
    <row r="25" spans="1:13" x14ac:dyDescent="0.25">
      <c r="A25" s="251"/>
      <c r="B25" s="53"/>
      <c r="C25" s="129"/>
      <c r="D25" s="281"/>
      <c r="E25" s="212"/>
      <c r="F25" s="54">
        <v>360</v>
      </c>
      <c r="G25" s="54"/>
      <c r="H25" s="55"/>
      <c r="I25" s="152"/>
      <c r="J25" s="7">
        <f t="shared" si="3"/>
        <v>0</v>
      </c>
      <c r="K25" s="177">
        <f t="shared" si="4"/>
        <v>0</v>
      </c>
    </row>
    <row r="26" spans="1:13" x14ac:dyDescent="0.25">
      <c r="A26" s="252"/>
      <c r="B26" s="53"/>
      <c r="C26" s="129"/>
      <c r="D26" s="282"/>
      <c r="E26" s="212"/>
      <c r="F26" s="54">
        <v>360</v>
      </c>
      <c r="G26" s="54"/>
      <c r="H26" s="55"/>
      <c r="I26" s="152"/>
      <c r="J26" s="7">
        <f>D26*I26</f>
        <v>0</v>
      </c>
      <c r="K26" s="177">
        <f t="shared" si="4"/>
        <v>0</v>
      </c>
    </row>
    <row r="27" spans="1:13" ht="15.75" thickBot="1" x14ac:dyDescent="0.3">
      <c r="A27" s="253"/>
      <c r="B27" s="57"/>
      <c r="C27" s="130"/>
      <c r="D27" s="283"/>
      <c r="E27" s="213"/>
      <c r="F27" s="58">
        <v>360</v>
      </c>
      <c r="G27" s="58"/>
      <c r="H27" s="59"/>
      <c r="I27" s="153"/>
      <c r="J27" s="171">
        <f>D27*I27</f>
        <v>0</v>
      </c>
      <c r="K27" s="178">
        <f t="shared" si="4"/>
        <v>0</v>
      </c>
    </row>
    <row r="28" spans="1:13" x14ac:dyDescent="0.25">
      <c r="A28" s="254" t="s">
        <v>59</v>
      </c>
      <c r="B28" s="85"/>
      <c r="C28" s="131"/>
      <c r="D28" s="284">
        <v>5.34</v>
      </c>
      <c r="E28" s="214" t="s">
        <v>34</v>
      </c>
      <c r="F28" s="86">
        <v>1500</v>
      </c>
      <c r="G28" s="86" t="s">
        <v>17</v>
      </c>
      <c r="H28" s="86">
        <v>1</v>
      </c>
      <c r="I28" s="154">
        <v>22</v>
      </c>
      <c r="J28" s="170">
        <v>117.48</v>
      </c>
      <c r="K28" s="179">
        <f>J28/F28/22</f>
        <v>3.5600000000000002E-3</v>
      </c>
    </row>
    <row r="29" spans="1:13" x14ac:dyDescent="0.25">
      <c r="A29" s="255"/>
      <c r="B29" s="61"/>
      <c r="C29" s="132"/>
      <c r="D29" s="285"/>
      <c r="E29" s="215"/>
      <c r="F29" s="62">
        <v>1500</v>
      </c>
      <c r="G29" s="62"/>
      <c r="H29" s="62"/>
      <c r="I29" s="155"/>
      <c r="J29" s="7">
        <f>D29*I29</f>
        <v>0</v>
      </c>
      <c r="K29" s="180">
        <f t="shared" ref="K29:K33" si="5">J29/F29/22</f>
        <v>0</v>
      </c>
    </row>
    <row r="30" spans="1:13" x14ac:dyDescent="0.25">
      <c r="A30" s="256"/>
      <c r="B30" s="61"/>
      <c r="C30" s="132"/>
      <c r="D30" s="286"/>
      <c r="E30" s="215"/>
      <c r="F30" s="62">
        <v>1500</v>
      </c>
      <c r="G30" s="62"/>
      <c r="H30" s="62"/>
      <c r="I30" s="155"/>
      <c r="J30" s="7">
        <f t="shared" ref="J30:J33" si="6">D30*I30</f>
        <v>0</v>
      </c>
      <c r="K30" s="180">
        <f t="shared" si="5"/>
        <v>0</v>
      </c>
    </row>
    <row r="31" spans="1:13" x14ac:dyDescent="0.25">
      <c r="A31" s="255"/>
      <c r="B31" s="61"/>
      <c r="C31" s="132"/>
      <c r="D31" s="285"/>
      <c r="E31" s="215"/>
      <c r="F31" s="62">
        <v>1500</v>
      </c>
      <c r="G31" s="62"/>
      <c r="H31" s="62"/>
      <c r="I31" s="155"/>
      <c r="J31" s="7">
        <f t="shared" si="6"/>
        <v>0</v>
      </c>
      <c r="K31" s="180">
        <f t="shared" si="5"/>
        <v>0</v>
      </c>
    </row>
    <row r="32" spans="1:13" x14ac:dyDescent="0.25">
      <c r="A32" s="256"/>
      <c r="B32" s="61"/>
      <c r="C32" s="132"/>
      <c r="D32" s="286"/>
      <c r="E32" s="215"/>
      <c r="F32" s="62">
        <v>1500</v>
      </c>
      <c r="G32" s="62"/>
      <c r="H32" s="62"/>
      <c r="I32" s="155"/>
      <c r="J32" s="7">
        <f t="shared" si="6"/>
        <v>0</v>
      </c>
      <c r="K32" s="180">
        <f t="shared" si="5"/>
        <v>0</v>
      </c>
    </row>
    <row r="33" spans="1:11" ht="15.75" thickBot="1" x14ac:dyDescent="0.3">
      <c r="A33" s="257"/>
      <c r="B33" s="64"/>
      <c r="C33" s="133"/>
      <c r="D33" s="287"/>
      <c r="E33" s="216"/>
      <c r="F33" s="65">
        <v>1500</v>
      </c>
      <c r="G33" s="65"/>
      <c r="H33" s="65"/>
      <c r="I33" s="156"/>
      <c r="J33" s="171">
        <f t="shared" si="6"/>
        <v>0</v>
      </c>
      <c r="K33" s="181">
        <f t="shared" si="5"/>
        <v>0</v>
      </c>
    </row>
    <row r="34" spans="1:11" x14ac:dyDescent="0.25">
      <c r="A34" s="258"/>
      <c r="B34" s="88"/>
      <c r="C34" s="134"/>
      <c r="D34" s="288"/>
      <c r="E34" s="217" t="s">
        <v>35</v>
      </c>
      <c r="F34" s="89">
        <v>1200</v>
      </c>
      <c r="G34" s="89"/>
      <c r="H34" s="89"/>
      <c r="I34" s="157"/>
      <c r="J34" s="170">
        <f>D34*I34</f>
        <v>0</v>
      </c>
      <c r="K34" s="182">
        <f>J34/F34/22</f>
        <v>0</v>
      </c>
    </row>
    <row r="35" spans="1:11" x14ac:dyDescent="0.25">
      <c r="A35" s="259"/>
      <c r="B35" s="67"/>
      <c r="C35" s="135"/>
      <c r="D35" s="289"/>
      <c r="E35" s="218"/>
      <c r="F35" s="68">
        <v>1200</v>
      </c>
      <c r="G35" s="68"/>
      <c r="H35" s="68"/>
      <c r="I35" s="158"/>
      <c r="J35" s="7">
        <f t="shared" ref="J35:J39" si="7">D35*I35</f>
        <v>0</v>
      </c>
      <c r="K35" s="183">
        <f t="shared" ref="K35:K39" si="8">J35/F35/22</f>
        <v>0</v>
      </c>
    </row>
    <row r="36" spans="1:11" x14ac:dyDescent="0.25">
      <c r="A36" s="260"/>
      <c r="B36" s="67"/>
      <c r="C36" s="135"/>
      <c r="D36" s="290"/>
      <c r="E36" s="218"/>
      <c r="F36" s="68">
        <v>1200</v>
      </c>
      <c r="G36" s="68"/>
      <c r="H36" s="68"/>
      <c r="I36" s="158"/>
      <c r="J36" s="7">
        <f t="shared" si="7"/>
        <v>0</v>
      </c>
      <c r="K36" s="183">
        <f t="shared" si="8"/>
        <v>0</v>
      </c>
    </row>
    <row r="37" spans="1:11" x14ac:dyDescent="0.25">
      <c r="A37" s="259"/>
      <c r="B37" s="67"/>
      <c r="C37" s="135"/>
      <c r="D37" s="289"/>
      <c r="E37" s="218"/>
      <c r="F37" s="68">
        <v>1200</v>
      </c>
      <c r="G37" s="68"/>
      <c r="H37" s="68"/>
      <c r="I37" s="158"/>
      <c r="J37" s="7">
        <f t="shared" si="7"/>
        <v>0</v>
      </c>
      <c r="K37" s="183">
        <f t="shared" si="8"/>
        <v>0</v>
      </c>
    </row>
    <row r="38" spans="1:11" x14ac:dyDescent="0.25">
      <c r="A38" s="260"/>
      <c r="B38" s="67"/>
      <c r="C38" s="135"/>
      <c r="D38" s="290"/>
      <c r="E38" s="218"/>
      <c r="F38" s="68">
        <v>1200</v>
      </c>
      <c r="G38" s="68"/>
      <c r="H38" s="68"/>
      <c r="I38" s="158"/>
      <c r="J38" s="7">
        <f t="shared" si="7"/>
        <v>0</v>
      </c>
      <c r="K38" s="183">
        <f t="shared" si="8"/>
        <v>0</v>
      </c>
    </row>
    <row r="39" spans="1:11" ht="15.75" thickBot="1" x14ac:dyDescent="0.3">
      <c r="A39" s="261"/>
      <c r="B39" s="70"/>
      <c r="C39" s="136"/>
      <c r="D39" s="291"/>
      <c r="E39" s="219"/>
      <c r="F39" s="71">
        <v>1200</v>
      </c>
      <c r="G39" s="71"/>
      <c r="H39" s="71"/>
      <c r="I39" s="159"/>
      <c r="J39" s="171">
        <f t="shared" si="7"/>
        <v>0</v>
      </c>
      <c r="K39" s="184">
        <f t="shared" si="8"/>
        <v>0</v>
      </c>
    </row>
    <row r="40" spans="1:11" ht="15.75" thickBot="1" x14ac:dyDescent="0.3">
      <c r="A40" s="262" t="s">
        <v>91</v>
      </c>
      <c r="B40" s="91"/>
      <c r="C40" s="137"/>
      <c r="D40" s="292">
        <v>10.6</v>
      </c>
      <c r="E40" s="220" t="s">
        <v>36</v>
      </c>
      <c r="F40" s="92">
        <v>1000</v>
      </c>
      <c r="G40" s="92" t="s">
        <v>17</v>
      </c>
      <c r="H40" s="92">
        <v>1</v>
      </c>
      <c r="I40" s="160">
        <v>22</v>
      </c>
      <c r="J40" s="170">
        <v>233.2</v>
      </c>
      <c r="K40" s="185">
        <f>J40/F40/22</f>
        <v>1.06E-2</v>
      </c>
    </row>
    <row r="41" spans="1:11" ht="15.75" thickBot="1" x14ac:dyDescent="0.3">
      <c r="A41" s="263" t="s">
        <v>65</v>
      </c>
      <c r="B41" s="73"/>
      <c r="C41" s="138"/>
      <c r="D41" s="293">
        <v>19.71</v>
      </c>
      <c r="E41" s="221"/>
      <c r="F41" s="74">
        <v>1000</v>
      </c>
      <c r="G41" s="92" t="s">
        <v>17</v>
      </c>
      <c r="H41" s="92">
        <v>1</v>
      </c>
      <c r="I41" s="160">
        <v>22</v>
      </c>
      <c r="J41" s="7">
        <v>433.62</v>
      </c>
      <c r="K41" s="186">
        <f t="shared" ref="K41:K51" si="9">J41/F41/22</f>
        <v>1.9710000000000002E-2</v>
      </c>
    </row>
    <row r="42" spans="1:11" ht="15.75" thickBot="1" x14ac:dyDescent="0.3">
      <c r="A42" s="264" t="s">
        <v>66</v>
      </c>
      <c r="B42" s="73"/>
      <c r="C42" s="138"/>
      <c r="D42" s="294">
        <v>2.74</v>
      </c>
      <c r="E42" s="221"/>
      <c r="F42" s="74">
        <v>1000</v>
      </c>
      <c r="G42" s="92" t="s">
        <v>17</v>
      </c>
      <c r="H42" s="92">
        <v>1</v>
      </c>
      <c r="I42" s="160">
        <v>22</v>
      </c>
      <c r="J42" s="7">
        <v>60.28</v>
      </c>
      <c r="K42" s="186">
        <f t="shared" si="9"/>
        <v>2.7399999999999998E-3</v>
      </c>
    </row>
    <row r="43" spans="1:11" ht="15.75" thickBot="1" x14ac:dyDescent="0.3">
      <c r="A43" s="263" t="s">
        <v>67</v>
      </c>
      <c r="B43" s="73"/>
      <c r="C43" s="138"/>
      <c r="D43" s="293">
        <v>5.8</v>
      </c>
      <c r="E43" s="221"/>
      <c r="F43" s="74">
        <v>1000</v>
      </c>
      <c r="G43" s="92" t="s">
        <v>17</v>
      </c>
      <c r="H43" s="92">
        <v>1</v>
      </c>
      <c r="I43" s="160">
        <v>22</v>
      </c>
      <c r="J43" s="7">
        <v>127.6</v>
      </c>
      <c r="K43" s="186">
        <f t="shared" si="9"/>
        <v>5.7999999999999996E-3</v>
      </c>
    </row>
    <row r="44" spans="1:11" ht="15.75" thickBot="1" x14ac:dyDescent="0.3">
      <c r="A44" s="264" t="s">
        <v>68</v>
      </c>
      <c r="B44" s="73"/>
      <c r="C44" s="138"/>
      <c r="D44" s="294">
        <v>7.45</v>
      </c>
      <c r="E44" s="221"/>
      <c r="F44" s="74">
        <v>1000</v>
      </c>
      <c r="G44" s="92" t="s">
        <v>17</v>
      </c>
      <c r="H44" s="92">
        <v>1</v>
      </c>
      <c r="I44" s="160">
        <v>22</v>
      </c>
      <c r="J44" s="7">
        <v>163.9</v>
      </c>
      <c r="K44" s="186">
        <f t="shared" si="9"/>
        <v>7.4500000000000009E-3</v>
      </c>
    </row>
    <row r="45" spans="1:11" x14ac:dyDescent="0.25">
      <c r="A45" s="263" t="s">
        <v>69</v>
      </c>
      <c r="B45" s="73"/>
      <c r="C45" s="138"/>
      <c r="D45" s="293">
        <v>5.95</v>
      </c>
      <c r="E45" s="221"/>
      <c r="F45" s="74">
        <v>1000</v>
      </c>
      <c r="G45" s="92" t="s">
        <v>17</v>
      </c>
      <c r="H45" s="92">
        <v>1</v>
      </c>
      <c r="I45" s="160">
        <v>22</v>
      </c>
      <c r="J45" s="7">
        <v>130.9</v>
      </c>
      <c r="K45" s="186">
        <f t="shared" si="9"/>
        <v>5.9500000000000004E-3</v>
      </c>
    </row>
    <row r="46" spans="1:11" x14ac:dyDescent="0.25">
      <c r="A46" s="263"/>
      <c r="B46" s="73"/>
      <c r="C46" s="138"/>
      <c r="D46" s="293"/>
      <c r="E46" s="221"/>
      <c r="F46" s="74">
        <v>1000</v>
      </c>
      <c r="G46" s="74"/>
      <c r="H46" s="74"/>
      <c r="I46" s="161"/>
      <c r="J46" s="7">
        <f t="shared" ref="J46:J51" si="10">D46*I46</f>
        <v>0</v>
      </c>
      <c r="K46" s="186">
        <f t="shared" si="9"/>
        <v>0</v>
      </c>
    </row>
    <row r="47" spans="1:11" x14ac:dyDescent="0.25">
      <c r="A47" s="264"/>
      <c r="B47" s="73"/>
      <c r="C47" s="138"/>
      <c r="D47" s="294"/>
      <c r="E47" s="221"/>
      <c r="F47" s="74">
        <v>1000</v>
      </c>
      <c r="G47" s="74"/>
      <c r="H47" s="74"/>
      <c r="I47" s="161"/>
      <c r="J47" s="7">
        <f t="shared" si="10"/>
        <v>0</v>
      </c>
      <c r="K47" s="186">
        <f t="shared" si="9"/>
        <v>0</v>
      </c>
    </row>
    <row r="48" spans="1:11" x14ac:dyDescent="0.25">
      <c r="A48" s="263"/>
      <c r="B48" s="73"/>
      <c r="C48" s="138"/>
      <c r="D48" s="293"/>
      <c r="E48" s="221"/>
      <c r="F48" s="74">
        <v>1000</v>
      </c>
      <c r="G48" s="74"/>
      <c r="H48" s="74"/>
      <c r="I48" s="161"/>
      <c r="J48" s="7">
        <f t="shared" si="10"/>
        <v>0</v>
      </c>
      <c r="K48" s="186">
        <f t="shared" si="9"/>
        <v>0</v>
      </c>
    </row>
    <row r="49" spans="1:13" x14ac:dyDescent="0.25">
      <c r="A49" s="264"/>
      <c r="B49" s="73"/>
      <c r="C49" s="138"/>
      <c r="D49" s="294"/>
      <c r="E49" s="221"/>
      <c r="F49" s="74">
        <v>1000</v>
      </c>
      <c r="G49" s="74"/>
      <c r="H49" s="74"/>
      <c r="I49" s="161"/>
      <c r="J49" s="7">
        <f t="shared" si="10"/>
        <v>0</v>
      </c>
      <c r="K49" s="186">
        <f t="shared" si="9"/>
        <v>0</v>
      </c>
    </row>
    <row r="50" spans="1:13" x14ac:dyDescent="0.25">
      <c r="A50" s="263"/>
      <c r="B50" s="73"/>
      <c r="C50" s="138"/>
      <c r="D50" s="293"/>
      <c r="E50" s="221"/>
      <c r="F50" s="74">
        <v>1000</v>
      </c>
      <c r="G50" s="74"/>
      <c r="H50" s="74"/>
      <c r="I50" s="161"/>
      <c r="J50" s="7">
        <f t="shared" si="10"/>
        <v>0</v>
      </c>
      <c r="K50" s="186">
        <f t="shared" si="9"/>
        <v>0</v>
      </c>
    </row>
    <row r="51" spans="1:13" ht="15.75" thickBot="1" x14ac:dyDescent="0.3">
      <c r="A51" s="265"/>
      <c r="B51" s="76"/>
      <c r="C51" s="139"/>
      <c r="D51" s="295"/>
      <c r="E51" s="222"/>
      <c r="F51" s="77">
        <v>1000</v>
      </c>
      <c r="G51" s="77"/>
      <c r="H51" s="77"/>
      <c r="I51" s="162"/>
      <c r="J51" s="171">
        <f t="shared" si="10"/>
        <v>0</v>
      </c>
      <c r="K51" s="187">
        <f t="shared" si="9"/>
        <v>0</v>
      </c>
    </row>
    <row r="52" spans="1:13" ht="15.75" thickBot="1" x14ac:dyDescent="0.3">
      <c r="A52" s="266" t="s">
        <v>86</v>
      </c>
      <c r="B52" s="93"/>
      <c r="C52" s="140"/>
      <c r="D52" s="296">
        <v>1.8</v>
      </c>
      <c r="E52" s="227" t="s">
        <v>37</v>
      </c>
      <c r="F52" s="94">
        <v>200</v>
      </c>
      <c r="G52" s="94" t="s">
        <v>17</v>
      </c>
      <c r="H52" s="94">
        <v>2</v>
      </c>
      <c r="I52" s="163">
        <v>44</v>
      </c>
      <c r="J52" s="170">
        <v>79.2</v>
      </c>
      <c r="K52" s="188">
        <f>J52/F52/22</f>
        <v>1.8000000000000002E-2</v>
      </c>
    </row>
    <row r="53" spans="1:13" ht="15.75" thickBot="1" x14ac:dyDescent="0.3">
      <c r="A53" s="267" t="s">
        <v>87</v>
      </c>
      <c r="B53" s="79"/>
      <c r="C53" s="141"/>
      <c r="D53" s="297">
        <v>18.11</v>
      </c>
      <c r="E53" s="228"/>
      <c r="F53" s="80">
        <v>200</v>
      </c>
      <c r="G53" s="94" t="s">
        <v>17</v>
      </c>
      <c r="H53" s="94">
        <v>2</v>
      </c>
      <c r="I53" s="163">
        <v>44</v>
      </c>
      <c r="J53" s="7">
        <v>796.84</v>
      </c>
      <c r="K53" s="189">
        <f t="shared" ref="K53:K63" si="11">J53/F53/22</f>
        <v>0.18110000000000001</v>
      </c>
    </row>
    <row r="54" spans="1:13" ht="15.75" thickBot="1" x14ac:dyDescent="0.3">
      <c r="A54" s="268" t="s">
        <v>88</v>
      </c>
      <c r="B54" s="79"/>
      <c r="C54" s="141"/>
      <c r="D54" s="298">
        <v>1.8</v>
      </c>
      <c r="E54" s="228"/>
      <c r="F54" s="80">
        <v>200</v>
      </c>
      <c r="G54" s="94" t="s">
        <v>17</v>
      </c>
      <c r="H54" s="94">
        <v>2</v>
      </c>
      <c r="I54" s="163">
        <v>44</v>
      </c>
      <c r="J54" s="7">
        <v>79.2</v>
      </c>
      <c r="K54" s="189">
        <f t="shared" si="11"/>
        <v>1.8000000000000002E-2</v>
      </c>
    </row>
    <row r="55" spans="1:13" ht="15.75" thickBot="1" x14ac:dyDescent="0.3">
      <c r="A55" s="267" t="s">
        <v>89</v>
      </c>
      <c r="B55" s="79"/>
      <c r="C55" s="141"/>
      <c r="D55" s="297">
        <v>10.15</v>
      </c>
      <c r="E55" s="228"/>
      <c r="F55" s="80">
        <v>200</v>
      </c>
      <c r="G55" s="94" t="s">
        <v>17</v>
      </c>
      <c r="H55" s="94">
        <v>2</v>
      </c>
      <c r="I55" s="163">
        <v>44</v>
      </c>
      <c r="J55" s="7">
        <v>446.6</v>
      </c>
      <c r="K55" s="189">
        <f t="shared" si="11"/>
        <v>0.10150000000000001</v>
      </c>
    </row>
    <row r="56" spans="1:13" x14ac:dyDescent="0.25">
      <c r="A56" s="268" t="s">
        <v>90</v>
      </c>
      <c r="B56" s="79"/>
      <c r="C56" s="141"/>
      <c r="D56" s="298">
        <v>5.1100000000000003</v>
      </c>
      <c r="E56" s="228"/>
      <c r="F56" s="80">
        <v>200</v>
      </c>
      <c r="G56" s="94" t="s">
        <v>17</v>
      </c>
      <c r="H56" s="94">
        <v>2</v>
      </c>
      <c r="I56" s="163">
        <v>44</v>
      </c>
      <c r="J56" s="7">
        <v>224.84</v>
      </c>
      <c r="K56" s="189">
        <f t="shared" si="11"/>
        <v>5.1100000000000007E-2</v>
      </c>
    </row>
    <row r="57" spans="1:13" x14ac:dyDescent="0.25">
      <c r="A57" s="268"/>
      <c r="B57" s="79"/>
      <c r="C57" s="141"/>
      <c r="D57" s="298"/>
      <c r="E57" s="228"/>
      <c r="F57" s="80">
        <v>200</v>
      </c>
      <c r="G57" s="80"/>
      <c r="H57" s="80"/>
      <c r="I57" s="164"/>
      <c r="J57" s="7">
        <f t="shared" ref="J57:J63" si="12">D57*I57</f>
        <v>0</v>
      </c>
      <c r="K57" s="189">
        <f t="shared" si="11"/>
        <v>0</v>
      </c>
    </row>
    <row r="58" spans="1:13" x14ac:dyDescent="0.25">
      <c r="A58" s="267"/>
      <c r="B58" s="79"/>
      <c r="C58" s="141"/>
      <c r="D58" s="297"/>
      <c r="E58" s="228"/>
      <c r="F58" s="80">
        <v>200</v>
      </c>
      <c r="G58" s="80"/>
      <c r="H58" s="80"/>
      <c r="I58" s="164"/>
      <c r="J58" s="7">
        <f t="shared" si="12"/>
        <v>0</v>
      </c>
      <c r="K58" s="189">
        <f t="shared" si="11"/>
        <v>0</v>
      </c>
    </row>
    <row r="59" spans="1:13" x14ac:dyDescent="0.25">
      <c r="A59" s="268"/>
      <c r="B59" s="79"/>
      <c r="C59" s="141"/>
      <c r="D59" s="298"/>
      <c r="E59" s="228"/>
      <c r="F59" s="80">
        <v>200</v>
      </c>
      <c r="G59" s="80"/>
      <c r="H59" s="80"/>
      <c r="I59" s="164"/>
      <c r="J59" s="7">
        <f t="shared" si="12"/>
        <v>0</v>
      </c>
      <c r="K59" s="189">
        <f t="shared" si="11"/>
        <v>0</v>
      </c>
    </row>
    <row r="60" spans="1:13" x14ac:dyDescent="0.25">
      <c r="A60" s="267"/>
      <c r="B60" s="79"/>
      <c r="C60" s="141"/>
      <c r="D60" s="297"/>
      <c r="E60" s="228"/>
      <c r="F60" s="80">
        <v>200</v>
      </c>
      <c r="G60" s="80"/>
      <c r="H60" s="80"/>
      <c r="I60" s="164"/>
      <c r="J60" s="7">
        <f t="shared" si="12"/>
        <v>0</v>
      </c>
      <c r="K60" s="189">
        <f t="shared" si="11"/>
        <v>0</v>
      </c>
    </row>
    <row r="61" spans="1:13" x14ac:dyDescent="0.25">
      <c r="A61" s="268"/>
      <c r="B61" s="79"/>
      <c r="C61" s="141"/>
      <c r="D61" s="298"/>
      <c r="E61" s="228"/>
      <c r="F61" s="80">
        <v>200</v>
      </c>
      <c r="G61" s="80"/>
      <c r="H61" s="80"/>
      <c r="I61" s="164"/>
      <c r="J61" s="7">
        <f t="shared" si="12"/>
        <v>0</v>
      </c>
      <c r="K61" s="189">
        <f t="shared" si="11"/>
        <v>0</v>
      </c>
    </row>
    <row r="62" spans="1:13" x14ac:dyDescent="0.25">
      <c r="A62" s="267"/>
      <c r="B62" s="79"/>
      <c r="C62" s="141"/>
      <c r="D62" s="297"/>
      <c r="E62" s="228"/>
      <c r="F62" s="80">
        <v>200</v>
      </c>
      <c r="G62" s="80"/>
      <c r="H62" s="80"/>
      <c r="I62" s="164"/>
      <c r="J62" s="7">
        <f t="shared" si="12"/>
        <v>0</v>
      </c>
      <c r="K62" s="189">
        <f t="shared" si="11"/>
        <v>0</v>
      </c>
    </row>
    <row r="63" spans="1:13" ht="15.75" thickBot="1" x14ac:dyDescent="0.3">
      <c r="A63" s="269"/>
      <c r="B63" s="82"/>
      <c r="C63" s="142"/>
      <c r="D63" s="299"/>
      <c r="E63" s="229"/>
      <c r="F63" s="83">
        <v>200</v>
      </c>
      <c r="G63" s="83"/>
      <c r="H63" s="83"/>
      <c r="I63" s="165"/>
      <c r="J63" s="171">
        <f t="shared" si="12"/>
        <v>0</v>
      </c>
      <c r="K63" s="190">
        <f t="shared" si="11"/>
        <v>0</v>
      </c>
    </row>
    <row r="64" spans="1:13" x14ac:dyDescent="0.25">
      <c r="A64" s="270" t="s">
        <v>70</v>
      </c>
      <c r="B64" s="30"/>
      <c r="C64" s="126"/>
      <c r="D64" s="300">
        <v>37.36</v>
      </c>
      <c r="E64" s="199" t="s">
        <v>30</v>
      </c>
      <c r="F64" s="31">
        <v>1800</v>
      </c>
      <c r="G64" s="31" t="s">
        <v>17</v>
      </c>
      <c r="H64" s="46">
        <v>1</v>
      </c>
      <c r="I64" s="148">
        <v>22</v>
      </c>
      <c r="J64" s="170">
        <v>821.92</v>
      </c>
      <c r="K64" s="173">
        <f>J64/F64/22</f>
        <v>2.0755555555555555E-2</v>
      </c>
      <c r="M64" s="25"/>
    </row>
    <row r="65" spans="1:13" x14ac:dyDescent="0.25">
      <c r="A65" s="271" t="s">
        <v>71</v>
      </c>
      <c r="B65" s="33"/>
      <c r="C65" s="127"/>
      <c r="D65" s="278">
        <v>282.92</v>
      </c>
      <c r="E65" s="200"/>
      <c r="F65" s="34">
        <v>1800</v>
      </c>
      <c r="G65" s="34" t="s">
        <v>18</v>
      </c>
      <c r="H65" s="45">
        <v>1</v>
      </c>
      <c r="I65" s="149">
        <v>4</v>
      </c>
      <c r="J65" s="7">
        <v>1131.68</v>
      </c>
      <c r="K65" s="174">
        <f t="shared" ref="K65:K70" si="13">J65/F65/22</f>
        <v>2.8577777777777778E-2</v>
      </c>
    </row>
    <row r="66" spans="1:13" x14ac:dyDescent="0.25">
      <c r="A66" s="271"/>
      <c r="B66" s="33"/>
      <c r="C66" s="127"/>
      <c r="D66" s="278"/>
      <c r="E66" s="200"/>
      <c r="F66" s="34">
        <v>1800</v>
      </c>
      <c r="G66" s="34"/>
      <c r="H66" s="45"/>
      <c r="I66" s="149"/>
      <c r="J66" s="7">
        <f>D66*I66</f>
        <v>0</v>
      </c>
      <c r="K66" s="174">
        <f t="shared" si="13"/>
        <v>0</v>
      </c>
    </row>
    <row r="67" spans="1:13" x14ac:dyDescent="0.25">
      <c r="A67" s="272"/>
      <c r="B67" s="33"/>
      <c r="C67" s="127"/>
      <c r="D67" s="277"/>
      <c r="E67" s="200"/>
      <c r="F67" s="34">
        <v>1800</v>
      </c>
      <c r="G67" s="34"/>
      <c r="H67" s="45"/>
      <c r="I67" s="149"/>
      <c r="J67" s="7">
        <f t="shared" ref="J67:J68" si="14">D67*I67</f>
        <v>0</v>
      </c>
      <c r="K67" s="174">
        <f t="shared" si="13"/>
        <v>0</v>
      </c>
    </row>
    <row r="68" spans="1:13" x14ac:dyDescent="0.25">
      <c r="A68" s="32"/>
      <c r="B68" s="33"/>
      <c r="C68" s="127"/>
      <c r="D68" s="273">
        <f t="shared" ref="D68:D70" si="15">B68*C68</f>
        <v>0</v>
      </c>
      <c r="E68" s="200"/>
      <c r="F68" s="34">
        <v>1800</v>
      </c>
      <c r="G68" s="34"/>
      <c r="H68" s="45"/>
      <c r="I68" s="149"/>
      <c r="J68" s="7">
        <f t="shared" si="14"/>
        <v>0</v>
      </c>
      <c r="K68" s="174">
        <f t="shared" si="13"/>
        <v>0</v>
      </c>
    </row>
    <row r="69" spans="1:13" x14ac:dyDescent="0.25">
      <c r="A69" s="32"/>
      <c r="B69" s="33"/>
      <c r="C69" s="127"/>
      <c r="D69" s="273">
        <f t="shared" si="15"/>
        <v>0</v>
      </c>
      <c r="E69" s="200"/>
      <c r="F69" s="34">
        <v>1800</v>
      </c>
      <c r="G69" s="34"/>
      <c r="H69" s="45"/>
      <c r="I69" s="149"/>
      <c r="J69" s="7">
        <f>D69*I69</f>
        <v>0</v>
      </c>
      <c r="K69" s="174">
        <f t="shared" si="13"/>
        <v>0</v>
      </c>
    </row>
    <row r="70" spans="1:13" ht="15.75" thickBot="1" x14ac:dyDescent="0.3">
      <c r="A70" s="35"/>
      <c r="B70" s="36"/>
      <c r="C70" s="128"/>
      <c r="D70" s="274">
        <f t="shared" si="15"/>
        <v>0</v>
      </c>
      <c r="E70" s="201"/>
      <c r="F70" s="37">
        <v>1800</v>
      </c>
      <c r="G70" s="37"/>
      <c r="H70" s="47"/>
      <c r="I70" s="150"/>
      <c r="J70" s="171">
        <f>D70*I70</f>
        <v>0</v>
      </c>
      <c r="K70" s="175">
        <f t="shared" si="13"/>
        <v>0</v>
      </c>
    </row>
    <row r="71" spans="1:13" x14ac:dyDescent="0.25">
      <c r="A71" s="95"/>
      <c r="B71" s="96"/>
      <c r="C71" s="143"/>
      <c r="D71" s="27">
        <f>B71*C71</f>
        <v>0</v>
      </c>
      <c r="E71" s="208" t="s">
        <v>31</v>
      </c>
      <c r="F71" s="97">
        <v>6000</v>
      </c>
      <c r="G71" s="97"/>
      <c r="H71" s="98"/>
      <c r="I71" s="166"/>
      <c r="J71" s="170">
        <f>D71*I71</f>
        <v>0</v>
      </c>
      <c r="K71" s="191">
        <f>J71/F71/22</f>
        <v>0</v>
      </c>
      <c r="M71" s="25"/>
    </row>
    <row r="72" spans="1:13" x14ac:dyDescent="0.25">
      <c r="A72" s="99"/>
      <c r="B72" s="100"/>
      <c r="C72" s="144"/>
      <c r="D72" s="5">
        <f>B72*C72</f>
        <v>0</v>
      </c>
      <c r="E72" s="209"/>
      <c r="F72" s="101">
        <v>6000</v>
      </c>
      <c r="G72" s="101"/>
      <c r="H72" s="102"/>
      <c r="I72" s="167"/>
      <c r="J72" s="7">
        <f t="shared" ref="J72:J74" si="16">D72*I72</f>
        <v>0</v>
      </c>
      <c r="K72" s="192">
        <f t="shared" ref="K72:K76" si="17">J72/F72/22</f>
        <v>0</v>
      </c>
    </row>
    <row r="73" spans="1:13" x14ac:dyDescent="0.25">
      <c r="A73" s="99"/>
      <c r="B73" s="100"/>
      <c r="C73" s="144"/>
      <c r="D73" s="5">
        <f t="shared" ref="D73:D76" si="18">B73*C73</f>
        <v>0</v>
      </c>
      <c r="E73" s="209"/>
      <c r="F73" s="101">
        <v>6000</v>
      </c>
      <c r="G73" s="101"/>
      <c r="H73" s="102"/>
      <c r="I73" s="167"/>
      <c r="J73" s="7">
        <f t="shared" si="16"/>
        <v>0</v>
      </c>
      <c r="K73" s="192">
        <f t="shared" si="17"/>
        <v>0</v>
      </c>
    </row>
    <row r="74" spans="1:13" x14ac:dyDescent="0.25">
      <c r="A74" s="99"/>
      <c r="B74" s="100"/>
      <c r="C74" s="144"/>
      <c r="D74" s="5">
        <f t="shared" si="18"/>
        <v>0</v>
      </c>
      <c r="E74" s="209"/>
      <c r="F74" s="101">
        <v>6000</v>
      </c>
      <c r="G74" s="101"/>
      <c r="H74" s="102"/>
      <c r="I74" s="167"/>
      <c r="J74" s="7">
        <f t="shared" si="16"/>
        <v>0</v>
      </c>
      <c r="K74" s="192">
        <f t="shared" si="17"/>
        <v>0</v>
      </c>
    </row>
    <row r="75" spans="1:13" x14ac:dyDescent="0.25">
      <c r="A75" s="99"/>
      <c r="B75" s="100"/>
      <c r="C75" s="144"/>
      <c r="D75" s="5">
        <f t="shared" si="18"/>
        <v>0</v>
      </c>
      <c r="E75" s="209"/>
      <c r="F75" s="101">
        <v>6000</v>
      </c>
      <c r="G75" s="101"/>
      <c r="H75" s="102"/>
      <c r="I75" s="167"/>
      <c r="J75" s="7">
        <f>D75*I75</f>
        <v>0</v>
      </c>
      <c r="K75" s="192">
        <f t="shared" si="17"/>
        <v>0</v>
      </c>
    </row>
    <row r="76" spans="1:13" ht="15.75" thickBot="1" x14ac:dyDescent="0.3">
      <c r="A76" s="103"/>
      <c r="B76" s="104"/>
      <c r="C76" s="145"/>
      <c r="D76" s="28">
        <f t="shared" si="18"/>
        <v>0</v>
      </c>
      <c r="E76" s="210"/>
      <c r="F76" s="105">
        <v>6000</v>
      </c>
      <c r="G76" s="105"/>
      <c r="H76" s="106"/>
      <c r="I76" s="168"/>
      <c r="J76" s="171">
        <f>D76*I76</f>
        <v>0</v>
      </c>
      <c r="K76" s="193">
        <f t="shared" si="17"/>
        <v>0</v>
      </c>
    </row>
    <row r="77" spans="1:13" x14ac:dyDescent="0.25">
      <c r="A77" s="48"/>
      <c r="B77" s="49"/>
      <c r="C77" s="146"/>
      <c r="D77" s="27">
        <f>B77*C77</f>
        <v>0</v>
      </c>
      <c r="E77" s="211" t="s">
        <v>32</v>
      </c>
      <c r="F77" s="50">
        <v>1800</v>
      </c>
      <c r="G77" s="50"/>
      <c r="H77" s="51"/>
      <c r="I77" s="169"/>
      <c r="J77" s="170">
        <f>D77*I77</f>
        <v>0</v>
      </c>
      <c r="K77" s="194">
        <f>J77/F77/22</f>
        <v>0</v>
      </c>
      <c r="M77" s="25"/>
    </row>
    <row r="78" spans="1:13" x14ac:dyDescent="0.25">
      <c r="A78" s="52"/>
      <c r="B78" s="53"/>
      <c r="C78" s="129"/>
      <c r="D78" s="5">
        <f>B78*C78</f>
        <v>0</v>
      </c>
      <c r="E78" s="212"/>
      <c r="F78" s="54">
        <v>1800</v>
      </c>
      <c r="G78" s="54"/>
      <c r="H78" s="55"/>
      <c r="I78" s="152"/>
      <c r="J78" s="7">
        <f t="shared" ref="J78:J81" si="19">D78*I78</f>
        <v>0</v>
      </c>
      <c r="K78" s="177">
        <f t="shared" ref="K78:K83" si="20">J78/F78/22</f>
        <v>0</v>
      </c>
    </row>
    <row r="79" spans="1:13" x14ac:dyDescent="0.25">
      <c r="A79" s="52"/>
      <c r="B79" s="53"/>
      <c r="C79" s="129"/>
      <c r="D79" s="5">
        <f>B79*C79</f>
        <v>0</v>
      </c>
      <c r="E79" s="212"/>
      <c r="F79" s="54">
        <v>1800</v>
      </c>
      <c r="G79" s="54"/>
      <c r="H79" s="55"/>
      <c r="I79" s="152"/>
      <c r="J79" s="7">
        <f t="shared" si="19"/>
        <v>0</v>
      </c>
      <c r="K79" s="177">
        <f t="shared" si="20"/>
        <v>0</v>
      </c>
    </row>
    <row r="80" spans="1:13" x14ac:dyDescent="0.25">
      <c r="A80" s="52"/>
      <c r="B80" s="53"/>
      <c r="C80" s="129"/>
      <c r="D80" s="5">
        <f t="shared" ref="D80:D83" si="21">B80*C80</f>
        <v>0</v>
      </c>
      <c r="E80" s="212"/>
      <c r="F80" s="54">
        <v>1800</v>
      </c>
      <c r="G80" s="54"/>
      <c r="H80" s="55"/>
      <c r="I80" s="152"/>
      <c r="J80" s="7">
        <f t="shared" si="19"/>
        <v>0</v>
      </c>
      <c r="K80" s="177">
        <f t="shared" si="20"/>
        <v>0</v>
      </c>
    </row>
    <row r="81" spans="1:11" x14ac:dyDescent="0.25">
      <c r="A81" s="52"/>
      <c r="B81" s="53"/>
      <c r="C81" s="129"/>
      <c r="D81" s="5">
        <f t="shared" si="21"/>
        <v>0</v>
      </c>
      <c r="E81" s="212"/>
      <c r="F81" s="54">
        <v>1800</v>
      </c>
      <c r="G81" s="54"/>
      <c r="H81" s="55"/>
      <c r="I81" s="152"/>
      <c r="J81" s="7">
        <f t="shared" si="19"/>
        <v>0</v>
      </c>
      <c r="K81" s="177">
        <f t="shared" si="20"/>
        <v>0</v>
      </c>
    </row>
    <row r="82" spans="1:11" x14ac:dyDescent="0.25">
      <c r="A82" s="52"/>
      <c r="B82" s="53"/>
      <c r="C82" s="129"/>
      <c r="D82" s="5">
        <f t="shared" si="21"/>
        <v>0</v>
      </c>
      <c r="E82" s="212"/>
      <c r="F82" s="54">
        <v>1800</v>
      </c>
      <c r="G82" s="54"/>
      <c r="H82" s="55"/>
      <c r="I82" s="152"/>
      <c r="J82" s="7">
        <f>D82*I82</f>
        <v>0</v>
      </c>
      <c r="K82" s="177">
        <f t="shared" si="20"/>
        <v>0</v>
      </c>
    </row>
    <row r="83" spans="1:11" ht="15.75" thickBot="1" x14ac:dyDescent="0.3">
      <c r="A83" s="56"/>
      <c r="B83" s="57"/>
      <c r="C83" s="130"/>
      <c r="D83" s="28">
        <f t="shared" si="21"/>
        <v>0</v>
      </c>
      <c r="E83" s="213"/>
      <c r="F83" s="58">
        <v>1800</v>
      </c>
      <c r="G83" s="58"/>
      <c r="H83" s="59"/>
      <c r="I83" s="153"/>
      <c r="J83" s="171">
        <f>D83*I83</f>
        <v>0</v>
      </c>
      <c r="K83" s="178">
        <f t="shared" si="20"/>
        <v>0</v>
      </c>
    </row>
    <row r="84" spans="1:11" x14ac:dyDescent="0.25">
      <c r="A84" s="84"/>
      <c r="B84" s="85"/>
      <c r="C84" s="131"/>
      <c r="D84" s="27">
        <f>B84*C84</f>
        <v>0</v>
      </c>
      <c r="E84" s="214" t="s">
        <v>33</v>
      </c>
      <c r="F84" s="86">
        <v>100000</v>
      </c>
      <c r="G84" s="86"/>
      <c r="H84" s="107"/>
      <c r="I84" s="154"/>
      <c r="J84" s="170">
        <f>D84*I84</f>
        <v>0</v>
      </c>
      <c r="K84" s="179">
        <f>J84/F84/22</f>
        <v>0</v>
      </c>
    </row>
    <row r="85" spans="1:11" x14ac:dyDescent="0.25">
      <c r="A85" s="60"/>
      <c r="B85" s="61"/>
      <c r="C85" s="132"/>
      <c r="D85" s="5">
        <f>B85*C85</f>
        <v>0</v>
      </c>
      <c r="E85" s="215"/>
      <c r="F85" s="62">
        <v>100000</v>
      </c>
      <c r="G85" s="62"/>
      <c r="H85" s="108"/>
      <c r="I85" s="155"/>
      <c r="J85" s="7">
        <f t="shared" ref="J85:J88" si="22">D85*I85</f>
        <v>0</v>
      </c>
      <c r="K85" s="180">
        <f t="shared" ref="K85:K90" si="23">J85/F85/22</f>
        <v>0</v>
      </c>
    </row>
    <row r="86" spans="1:11" x14ac:dyDescent="0.25">
      <c r="A86" s="60"/>
      <c r="B86" s="61"/>
      <c r="C86" s="132"/>
      <c r="D86" s="5">
        <f>B86*C86</f>
        <v>0</v>
      </c>
      <c r="E86" s="215"/>
      <c r="F86" s="62">
        <v>100000</v>
      </c>
      <c r="G86" s="62"/>
      <c r="H86" s="108"/>
      <c r="I86" s="155"/>
      <c r="J86" s="7">
        <f t="shared" si="22"/>
        <v>0</v>
      </c>
      <c r="K86" s="180">
        <f t="shared" si="23"/>
        <v>0</v>
      </c>
    </row>
    <row r="87" spans="1:11" x14ac:dyDescent="0.25">
      <c r="A87" s="60"/>
      <c r="B87" s="61"/>
      <c r="C87" s="132"/>
      <c r="D87" s="5">
        <f t="shared" ref="D87:D90" si="24">B87*C87</f>
        <v>0</v>
      </c>
      <c r="E87" s="215"/>
      <c r="F87" s="62">
        <v>100000</v>
      </c>
      <c r="G87" s="62"/>
      <c r="H87" s="108"/>
      <c r="I87" s="155"/>
      <c r="J87" s="7">
        <f t="shared" si="22"/>
        <v>0</v>
      </c>
      <c r="K87" s="180">
        <f t="shared" si="23"/>
        <v>0</v>
      </c>
    </row>
    <row r="88" spans="1:11" x14ac:dyDescent="0.25">
      <c r="A88" s="60"/>
      <c r="B88" s="61"/>
      <c r="C88" s="132"/>
      <c r="D88" s="5">
        <f t="shared" si="24"/>
        <v>0</v>
      </c>
      <c r="E88" s="215"/>
      <c r="F88" s="62">
        <v>100000</v>
      </c>
      <c r="G88" s="62"/>
      <c r="H88" s="108"/>
      <c r="I88" s="155"/>
      <c r="J88" s="7">
        <f t="shared" si="22"/>
        <v>0</v>
      </c>
      <c r="K88" s="180">
        <f t="shared" si="23"/>
        <v>0</v>
      </c>
    </row>
    <row r="89" spans="1:11" x14ac:dyDescent="0.25">
      <c r="A89" s="60"/>
      <c r="B89" s="61"/>
      <c r="C89" s="132"/>
      <c r="D89" s="5">
        <f t="shared" si="24"/>
        <v>0</v>
      </c>
      <c r="E89" s="215"/>
      <c r="F89" s="62">
        <v>100000</v>
      </c>
      <c r="G89" s="62"/>
      <c r="H89" s="108"/>
      <c r="I89" s="155"/>
      <c r="J89" s="7">
        <f>D89*I89</f>
        <v>0</v>
      </c>
      <c r="K89" s="180">
        <f t="shared" si="23"/>
        <v>0</v>
      </c>
    </row>
    <row r="90" spans="1:11" ht="15.75" thickBot="1" x14ac:dyDescent="0.3">
      <c r="A90" s="63"/>
      <c r="B90" s="64"/>
      <c r="C90" s="133"/>
      <c r="D90" s="28">
        <f t="shared" si="24"/>
        <v>0</v>
      </c>
      <c r="E90" s="216"/>
      <c r="F90" s="65">
        <v>100000</v>
      </c>
      <c r="G90" s="65"/>
      <c r="H90" s="109"/>
      <c r="I90" s="156"/>
      <c r="J90" s="171">
        <f>D90*I90</f>
        <v>0</v>
      </c>
      <c r="K90" s="181">
        <f t="shared" si="23"/>
        <v>0</v>
      </c>
    </row>
    <row r="91" spans="1:11" x14ac:dyDescent="0.25">
      <c r="A91" s="87"/>
      <c r="B91" s="88"/>
      <c r="C91" s="134"/>
      <c r="D91" s="27">
        <f>B91*C91</f>
        <v>0</v>
      </c>
      <c r="E91" s="217" t="s">
        <v>39</v>
      </c>
      <c r="F91" s="89">
        <v>130</v>
      </c>
      <c r="G91" s="89"/>
      <c r="H91" s="110"/>
      <c r="I91" s="157"/>
      <c r="J91" s="170">
        <f>D91*I91</f>
        <v>0</v>
      </c>
      <c r="K91" s="182">
        <f>J91/F91/22</f>
        <v>0</v>
      </c>
    </row>
    <row r="92" spans="1:11" x14ac:dyDescent="0.25">
      <c r="A92" s="66"/>
      <c r="B92" s="67"/>
      <c r="C92" s="135"/>
      <c r="D92" s="5">
        <f>B92*C92</f>
        <v>0</v>
      </c>
      <c r="E92" s="218"/>
      <c r="F92" s="68">
        <v>130</v>
      </c>
      <c r="G92" s="68"/>
      <c r="H92" s="111"/>
      <c r="I92" s="158"/>
      <c r="J92" s="7">
        <f t="shared" ref="J92:J93" si="25">D92*I92</f>
        <v>0</v>
      </c>
      <c r="K92" s="183">
        <f t="shared" ref="K92:K93" si="26">J92/F92/22</f>
        <v>0</v>
      </c>
    </row>
    <row r="93" spans="1:11" x14ac:dyDescent="0.25">
      <c r="A93" s="66"/>
      <c r="B93" s="67"/>
      <c r="C93" s="135"/>
      <c r="D93" s="5">
        <f>B93*C93</f>
        <v>0</v>
      </c>
      <c r="E93" s="218"/>
      <c r="F93" s="68">
        <v>130</v>
      </c>
      <c r="G93" s="68"/>
      <c r="H93" s="111"/>
      <c r="I93" s="158"/>
      <c r="J93" s="7">
        <f t="shared" si="25"/>
        <v>0</v>
      </c>
      <c r="K93" s="183">
        <f t="shared" si="26"/>
        <v>0</v>
      </c>
    </row>
    <row r="94" spans="1:11" x14ac:dyDescent="0.25">
      <c r="A94" s="66"/>
      <c r="B94" s="67"/>
      <c r="C94" s="135"/>
      <c r="D94" s="5">
        <f t="shared" ref="D94:D97" si="27">B94*C94</f>
        <v>0</v>
      </c>
      <c r="E94" s="218"/>
      <c r="F94" s="68">
        <v>130</v>
      </c>
      <c r="G94" s="68"/>
      <c r="H94" s="111"/>
      <c r="I94" s="158"/>
      <c r="J94" s="7">
        <f t="shared" ref="J94:J95" si="28">D94*I94</f>
        <v>0</v>
      </c>
      <c r="K94" s="183">
        <f t="shared" ref="K94:K97" si="29">J94/F94/22</f>
        <v>0</v>
      </c>
    </row>
    <row r="95" spans="1:11" x14ac:dyDescent="0.25">
      <c r="A95" s="66"/>
      <c r="B95" s="67"/>
      <c r="C95" s="135"/>
      <c r="D95" s="5">
        <f t="shared" si="27"/>
        <v>0</v>
      </c>
      <c r="E95" s="218"/>
      <c r="F95" s="68">
        <v>130</v>
      </c>
      <c r="G95" s="68"/>
      <c r="H95" s="111"/>
      <c r="I95" s="158"/>
      <c r="J95" s="7">
        <f t="shared" si="28"/>
        <v>0</v>
      </c>
      <c r="K95" s="183">
        <f t="shared" si="29"/>
        <v>0</v>
      </c>
    </row>
    <row r="96" spans="1:11" x14ac:dyDescent="0.25">
      <c r="A96" s="66"/>
      <c r="B96" s="67"/>
      <c r="C96" s="135"/>
      <c r="D96" s="5">
        <f t="shared" si="27"/>
        <v>0</v>
      </c>
      <c r="E96" s="218"/>
      <c r="F96" s="68">
        <v>130</v>
      </c>
      <c r="G96" s="68"/>
      <c r="H96" s="111"/>
      <c r="I96" s="158"/>
      <c r="J96" s="7">
        <f>D96*I96</f>
        <v>0</v>
      </c>
      <c r="K96" s="183">
        <f t="shared" si="29"/>
        <v>0</v>
      </c>
    </row>
    <row r="97" spans="1:11" ht="15.75" thickBot="1" x14ac:dyDescent="0.3">
      <c r="A97" s="69"/>
      <c r="B97" s="70"/>
      <c r="C97" s="136"/>
      <c r="D97" s="28">
        <f t="shared" si="27"/>
        <v>0</v>
      </c>
      <c r="E97" s="219"/>
      <c r="F97" s="71">
        <v>130</v>
      </c>
      <c r="G97" s="71"/>
      <c r="H97" s="112"/>
      <c r="I97" s="159"/>
      <c r="J97" s="171">
        <f>D97*I97</f>
        <v>0</v>
      </c>
      <c r="K97" s="184">
        <f t="shared" si="29"/>
        <v>0</v>
      </c>
    </row>
    <row r="98" spans="1:11" x14ac:dyDescent="0.25">
      <c r="A98" s="90" t="s">
        <v>64</v>
      </c>
      <c r="B98" s="91"/>
      <c r="C98" s="137"/>
      <c r="D98" s="27">
        <v>1.68</v>
      </c>
      <c r="E98" s="220" t="s">
        <v>38</v>
      </c>
      <c r="F98" s="92">
        <v>300</v>
      </c>
      <c r="G98" s="92" t="s">
        <v>19</v>
      </c>
      <c r="H98" s="113">
        <v>1</v>
      </c>
      <c r="I98" s="160">
        <v>1</v>
      </c>
      <c r="J98" s="170">
        <f>D98*I98</f>
        <v>1.68</v>
      </c>
      <c r="K98" s="185">
        <f>J98/F98/22</f>
        <v>2.5454545454545456E-4</v>
      </c>
    </row>
    <row r="99" spans="1:11" x14ac:dyDescent="0.25">
      <c r="A99" s="72" t="s">
        <v>94</v>
      </c>
      <c r="B99" s="73"/>
      <c r="C99" s="138"/>
      <c r="D99" s="5">
        <v>1.89</v>
      </c>
      <c r="E99" s="221"/>
      <c r="F99" s="74">
        <v>300</v>
      </c>
      <c r="G99" s="74" t="s">
        <v>19</v>
      </c>
      <c r="H99" s="114">
        <v>1</v>
      </c>
      <c r="I99" s="161">
        <v>1</v>
      </c>
      <c r="J99" s="7">
        <f t="shared" ref="J99:J102" si="30">D99*I99</f>
        <v>1.89</v>
      </c>
      <c r="K99" s="186">
        <f t="shared" ref="K99:K104" si="31">J99/F99/22</f>
        <v>2.8636363636363636E-4</v>
      </c>
    </row>
    <row r="100" spans="1:11" x14ac:dyDescent="0.25">
      <c r="A100" s="72" t="s">
        <v>95</v>
      </c>
      <c r="B100" s="73"/>
      <c r="C100" s="138"/>
      <c r="D100" s="5">
        <v>1.68</v>
      </c>
      <c r="E100" s="221"/>
      <c r="F100" s="74">
        <v>300</v>
      </c>
      <c r="G100" s="74" t="s">
        <v>19</v>
      </c>
      <c r="H100" s="114">
        <v>1</v>
      </c>
      <c r="I100" s="161">
        <v>1</v>
      </c>
      <c r="J100" s="7">
        <f t="shared" si="30"/>
        <v>1.68</v>
      </c>
      <c r="K100" s="186">
        <f t="shared" si="31"/>
        <v>2.5454545454545456E-4</v>
      </c>
    </row>
    <row r="101" spans="1:11" x14ac:dyDescent="0.25">
      <c r="A101" s="72"/>
      <c r="B101" s="73"/>
      <c r="C101" s="138"/>
      <c r="D101" s="5">
        <f t="shared" ref="D101:D104" si="32">B101*C101</f>
        <v>0</v>
      </c>
      <c r="E101" s="221"/>
      <c r="F101" s="74">
        <v>300</v>
      </c>
      <c r="G101" s="74"/>
      <c r="H101" s="114"/>
      <c r="I101" s="161"/>
      <c r="J101" s="7">
        <f t="shared" si="30"/>
        <v>0</v>
      </c>
      <c r="K101" s="186">
        <f t="shared" si="31"/>
        <v>0</v>
      </c>
    </row>
    <row r="102" spans="1:11" x14ac:dyDescent="0.25">
      <c r="A102" s="72"/>
      <c r="B102" s="73"/>
      <c r="C102" s="138"/>
      <c r="D102" s="5">
        <f t="shared" si="32"/>
        <v>0</v>
      </c>
      <c r="E102" s="221"/>
      <c r="F102" s="74">
        <v>300</v>
      </c>
      <c r="G102" s="74"/>
      <c r="H102" s="114"/>
      <c r="I102" s="161"/>
      <c r="J102" s="7">
        <f t="shared" si="30"/>
        <v>0</v>
      </c>
      <c r="K102" s="186">
        <f t="shared" si="31"/>
        <v>0</v>
      </c>
    </row>
    <row r="103" spans="1:11" x14ac:dyDescent="0.25">
      <c r="A103" s="72"/>
      <c r="B103" s="73"/>
      <c r="C103" s="138"/>
      <c r="D103" s="5">
        <f t="shared" si="32"/>
        <v>0</v>
      </c>
      <c r="E103" s="221"/>
      <c r="F103" s="74">
        <v>300</v>
      </c>
      <c r="G103" s="74"/>
      <c r="H103" s="114"/>
      <c r="I103" s="161"/>
      <c r="J103" s="7">
        <f>D103*I103</f>
        <v>0</v>
      </c>
      <c r="K103" s="186">
        <f t="shared" si="31"/>
        <v>0</v>
      </c>
    </row>
    <row r="104" spans="1:11" ht="15.75" thickBot="1" x14ac:dyDescent="0.3">
      <c r="A104" s="75"/>
      <c r="B104" s="76"/>
      <c r="C104" s="139"/>
      <c r="D104" s="28">
        <f t="shared" si="32"/>
        <v>0</v>
      </c>
      <c r="E104" s="222"/>
      <c r="F104" s="77">
        <v>300</v>
      </c>
      <c r="G104" s="77"/>
      <c r="H104" s="115"/>
      <c r="I104" s="162"/>
      <c r="J104" s="171">
        <f>D104*I104</f>
        <v>0</v>
      </c>
      <c r="K104" s="187">
        <f t="shared" si="31"/>
        <v>0</v>
      </c>
    </row>
    <row r="105" spans="1:11" x14ac:dyDescent="0.25">
      <c r="A105" s="301" t="s">
        <v>64</v>
      </c>
      <c r="B105" s="93"/>
      <c r="C105" s="140"/>
      <c r="D105" s="27">
        <v>1.68</v>
      </c>
      <c r="E105" s="227" t="s">
        <v>40</v>
      </c>
      <c r="F105" s="94">
        <v>300</v>
      </c>
      <c r="G105" s="94" t="s">
        <v>19</v>
      </c>
      <c r="H105" s="116">
        <v>1</v>
      </c>
      <c r="I105" s="163">
        <v>1</v>
      </c>
      <c r="J105" s="170">
        <f>D105*I105</f>
        <v>1.68</v>
      </c>
      <c r="K105" s="188">
        <f>J105/F105/22</f>
        <v>2.5454545454545456E-4</v>
      </c>
    </row>
    <row r="106" spans="1:11" x14ac:dyDescent="0.25">
      <c r="A106" s="78" t="s">
        <v>94</v>
      </c>
      <c r="B106" s="79"/>
      <c r="C106" s="141"/>
      <c r="D106" s="5">
        <v>1.89</v>
      </c>
      <c r="E106" s="228"/>
      <c r="F106" s="80">
        <v>300</v>
      </c>
      <c r="G106" s="80" t="s">
        <v>19</v>
      </c>
      <c r="H106" s="117">
        <v>1</v>
      </c>
      <c r="I106" s="164">
        <v>1</v>
      </c>
      <c r="J106" s="7">
        <f t="shared" ref="J106:J109" si="33">D106*I106</f>
        <v>1.89</v>
      </c>
      <c r="K106" s="189">
        <f t="shared" ref="K106:K111" si="34">J106/F106/22</f>
        <v>2.8636363636363636E-4</v>
      </c>
    </row>
    <row r="107" spans="1:11" x14ac:dyDescent="0.25">
      <c r="A107" s="78" t="s">
        <v>95</v>
      </c>
      <c r="B107" s="79"/>
      <c r="C107" s="141"/>
      <c r="D107" s="5">
        <v>1.68</v>
      </c>
      <c r="E107" s="228"/>
      <c r="F107" s="80">
        <v>300</v>
      </c>
      <c r="G107" s="80" t="s">
        <v>19</v>
      </c>
      <c r="H107" s="117">
        <v>1</v>
      </c>
      <c r="I107" s="164">
        <v>1</v>
      </c>
      <c r="J107" s="7">
        <f t="shared" si="33"/>
        <v>1.68</v>
      </c>
      <c r="K107" s="189">
        <f t="shared" si="34"/>
        <v>2.5454545454545456E-4</v>
      </c>
    </row>
    <row r="108" spans="1:11" x14ac:dyDescent="0.25">
      <c r="A108" s="78"/>
      <c r="B108" s="79"/>
      <c r="C108" s="141"/>
      <c r="D108" s="5">
        <f t="shared" ref="D108:D111" si="35">B108*C108</f>
        <v>0</v>
      </c>
      <c r="E108" s="228"/>
      <c r="F108" s="80">
        <v>300</v>
      </c>
      <c r="G108" s="80"/>
      <c r="H108" s="117"/>
      <c r="I108" s="164"/>
      <c r="J108" s="7">
        <f t="shared" si="33"/>
        <v>0</v>
      </c>
      <c r="K108" s="189">
        <f t="shared" si="34"/>
        <v>0</v>
      </c>
    </row>
    <row r="109" spans="1:11" x14ac:dyDescent="0.25">
      <c r="A109" s="78"/>
      <c r="B109" s="79"/>
      <c r="C109" s="141"/>
      <c r="D109" s="5">
        <f t="shared" si="35"/>
        <v>0</v>
      </c>
      <c r="E109" s="228"/>
      <c r="F109" s="80">
        <v>300</v>
      </c>
      <c r="G109" s="80"/>
      <c r="H109" s="117"/>
      <c r="I109" s="164"/>
      <c r="J109" s="7">
        <f t="shared" si="33"/>
        <v>0</v>
      </c>
      <c r="K109" s="189">
        <f t="shared" si="34"/>
        <v>0</v>
      </c>
    </row>
    <row r="110" spans="1:11" x14ac:dyDescent="0.25">
      <c r="A110" s="78"/>
      <c r="B110" s="79"/>
      <c r="C110" s="141"/>
      <c r="D110" s="5">
        <f t="shared" si="35"/>
        <v>0</v>
      </c>
      <c r="E110" s="228"/>
      <c r="F110" s="80">
        <v>300</v>
      </c>
      <c r="G110" s="80"/>
      <c r="H110" s="117"/>
      <c r="I110" s="164"/>
      <c r="J110" s="7">
        <f>D110*I110</f>
        <v>0</v>
      </c>
      <c r="K110" s="189">
        <f t="shared" si="34"/>
        <v>0</v>
      </c>
    </row>
    <row r="111" spans="1:11" ht="15.75" thickBot="1" x14ac:dyDescent="0.3">
      <c r="A111" s="81"/>
      <c r="B111" s="82"/>
      <c r="C111" s="142"/>
      <c r="D111" s="28">
        <f t="shared" si="35"/>
        <v>0</v>
      </c>
      <c r="E111" s="229"/>
      <c r="F111" s="83">
        <v>300</v>
      </c>
      <c r="G111" s="83"/>
      <c r="H111" s="118"/>
      <c r="I111" s="165"/>
      <c r="J111" s="171">
        <f>D111*I111</f>
        <v>0</v>
      </c>
      <c r="K111" s="190">
        <f t="shared" si="34"/>
        <v>0</v>
      </c>
    </row>
    <row r="112" spans="1:11" ht="30" x14ac:dyDescent="0.25">
      <c r="A112" s="29" t="s">
        <v>92</v>
      </c>
      <c r="B112" s="30"/>
      <c r="C112" s="126"/>
      <c r="D112" s="27">
        <v>94.36</v>
      </c>
      <c r="E112" s="234" t="s">
        <v>41</v>
      </c>
      <c r="F112" s="31">
        <v>130</v>
      </c>
      <c r="G112" s="31" t="s">
        <v>93</v>
      </c>
      <c r="H112" s="46">
        <v>1</v>
      </c>
      <c r="I112" s="148">
        <v>4</v>
      </c>
      <c r="J112" s="170">
        <f>D112*I112</f>
        <v>377.44</v>
      </c>
      <c r="K112" s="173">
        <f>J112/F112/22</f>
        <v>0.13197202797202798</v>
      </c>
    </row>
    <row r="113" spans="1:11" x14ac:dyDescent="0.25">
      <c r="A113" s="32"/>
      <c r="B113" s="33"/>
      <c r="C113" s="127"/>
      <c r="D113" s="5">
        <f>B113*C113</f>
        <v>0</v>
      </c>
      <c r="E113" s="235"/>
      <c r="F113" s="34">
        <v>130</v>
      </c>
      <c r="G113" s="34"/>
      <c r="H113" s="45"/>
      <c r="I113" s="149"/>
      <c r="J113" s="7">
        <f t="shared" ref="J113" si="36">D113*I113</f>
        <v>0</v>
      </c>
      <c r="K113" s="174">
        <f t="shared" ref="K113:K114" si="37">J113/F113/22</f>
        <v>0</v>
      </c>
    </row>
    <row r="114" spans="1:11" ht="15.75" thickBot="1" x14ac:dyDescent="0.3">
      <c r="A114" s="35"/>
      <c r="B114" s="36"/>
      <c r="C114" s="128"/>
      <c r="D114" s="28">
        <f t="shared" ref="D114" si="38">B114*C114</f>
        <v>0</v>
      </c>
      <c r="E114" s="236"/>
      <c r="F114" s="37">
        <v>130</v>
      </c>
      <c r="G114" s="37"/>
      <c r="H114" s="47"/>
      <c r="I114" s="150"/>
      <c r="J114" s="171">
        <f>D114*I114</f>
        <v>0</v>
      </c>
      <c r="K114" s="175">
        <f t="shared" si="37"/>
        <v>0</v>
      </c>
    </row>
    <row r="115" spans="1:11" ht="15.75" thickBot="1" x14ac:dyDescent="0.3">
      <c r="A115" s="237" t="s">
        <v>57</v>
      </c>
      <c r="B115" s="238"/>
      <c r="C115" s="238"/>
      <c r="D115" s="6">
        <f>SUM(D2:D114)</f>
        <v>803.15999999999974</v>
      </c>
      <c r="I115" s="4"/>
      <c r="J115" s="172"/>
      <c r="K115" s="195"/>
    </row>
    <row r="116" spans="1:11" ht="15.75" thickBot="1" x14ac:dyDescent="0.3">
      <c r="A116" s="239" t="s">
        <v>56</v>
      </c>
      <c r="B116" s="240"/>
      <c r="C116" s="240"/>
      <c r="D116" s="240"/>
      <c r="E116" s="240"/>
      <c r="F116" s="240"/>
      <c r="G116" s="240"/>
      <c r="H116" s="240"/>
      <c r="I116" s="240"/>
      <c r="J116" s="147">
        <f>SUM(J2:J114)</f>
        <v>11471.32</v>
      </c>
      <c r="K116" s="196"/>
    </row>
    <row r="117" spans="1:11" ht="15.75" thickBot="1" x14ac:dyDescent="0.3">
      <c r="A117" s="241" t="s">
        <v>58</v>
      </c>
      <c r="B117" s="242"/>
      <c r="C117" s="242"/>
      <c r="D117" s="242"/>
      <c r="E117" s="242"/>
      <c r="F117" s="242"/>
      <c r="G117" s="242"/>
      <c r="H117" s="242"/>
      <c r="I117" s="242"/>
      <c r="J117" s="242"/>
      <c r="K117" s="197">
        <f>SUM(K2:K114)</f>
        <v>0.96273127039627071</v>
      </c>
    </row>
    <row r="118" spans="1:11" x14ac:dyDescent="0.25">
      <c r="B118" s="2"/>
      <c r="C118" s="2"/>
    </row>
    <row r="119" spans="1:11" ht="15.75" thickBot="1" x14ac:dyDescent="0.3">
      <c r="J119" s="25"/>
    </row>
    <row r="120" spans="1:11" ht="16.5" thickBot="1" x14ac:dyDescent="0.3">
      <c r="A120" s="205" t="s">
        <v>42</v>
      </c>
      <c r="B120" s="206"/>
      <c r="C120" s="206"/>
      <c r="D120" s="206"/>
      <c r="E120" s="207"/>
      <c r="J120" s="25"/>
    </row>
    <row r="121" spans="1:11" ht="15.75" thickBot="1" x14ac:dyDescent="0.3">
      <c r="A121" s="243" t="s">
        <v>46</v>
      </c>
      <c r="B121" s="244"/>
      <c r="C121" s="244"/>
      <c r="D121" s="244"/>
      <c r="E121" s="245"/>
    </row>
    <row r="122" spans="1:11" ht="6" customHeight="1" thickBot="1" x14ac:dyDescent="0.3"/>
    <row r="123" spans="1:11" ht="15.75" customHeight="1" x14ac:dyDescent="0.25">
      <c r="A123" s="223" t="s">
        <v>47</v>
      </c>
      <c r="B123" s="224"/>
      <c r="C123" s="224"/>
      <c r="D123" s="224"/>
      <c r="E123" s="225"/>
    </row>
    <row r="124" spans="1:11" ht="60" x14ac:dyDescent="0.25">
      <c r="A124" s="19" t="s">
        <v>6</v>
      </c>
      <c r="B124" s="9" t="s">
        <v>11</v>
      </c>
      <c r="C124" s="9" t="s">
        <v>44</v>
      </c>
      <c r="D124" s="10" t="s">
        <v>15</v>
      </c>
      <c r="E124" s="20" t="s">
        <v>2</v>
      </c>
    </row>
    <row r="125" spans="1:11" s="122" customFormat="1" x14ac:dyDescent="0.25">
      <c r="A125" s="119" t="str">
        <f>E2</f>
        <v>INTERNA -Pisos Frios &amp; Acarpetados</v>
      </c>
      <c r="B125" s="120">
        <f>SUM(J2:J21)</f>
        <v>6236.12</v>
      </c>
      <c r="C125" s="16">
        <f>F2</f>
        <v>800</v>
      </c>
      <c r="D125" s="121">
        <f>((800*B125)/C125)/22</f>
        <v>283.45999999999998</v>
      </c>
      <c r="E125" s="202"/>
      <c r="F125" s="4"/>
      <c r="G125" s="4"/>
      <c r="H125" s="4"/>
      <c r="I125" s="3"/>
    </row>
    <row r="126" spans="1:11" s="122" customFormat="1" x14ac:dyDescent="0.25">
      <c r="A126" s="119" t="str">
        <f>E22</f>
        <v>INTERNA -
Laboratórios</v>
      </c>
      <c r="B126" s="120">
        <f>SUM(J22:J27)</f>
        <v>0</v>
      </c>
      <c r="C126" s="16">
        <f>F22</f>
        <v>360</v>
      </c>
      <c r="D126" s="121">
        <f t="shared" ref="D126:D130" si="39">((800*B126)/C126)/22</f>
        <v>0</v>
      </c>
      <c r="E126" s="203"/>
      <c r="F126" s="4"/>
      <c r="G126" s="4"/>
      <c r="H126" s="4"/>
      <c r="I126" s="3"/>
    </row>
    <row r="127" spans="1:11" s="122" customFormat="1" x14ac:dyDescent="0.25">
      <c r="A127" s="119" t="str">
        <f>E28</f>
        <v>INTERNA -
Almoxarifado / Galpões</v>
      </c>
      <c r="B127" s="120">
        <f>SUM(J28:J33)</f>
        <v>117.48</v>
      </c>
      <c r="C127" s="16">
        <f>F28</f>
        <v>1500</v>
      </c>
      <c r="D127" s="121">
        <f t="shared" si="39"/>
        <v>2.8479999999999999</v>
      </c>
      <c r="E127" s="203"/>
      <c r="F127" s="4"/>
      <c r="G127" s="4"/>
      <c r="H127" s="4"/>
      <c r="I127" s="3"/>
    </row>
    <row r="128" spans="1:11" s="122" customFormat="1" x14ac:dyDescent="0.25">
      <c r="A128" s="119" t="str">
        <f>E34</f>
        <v>INTERNA -
Oficinas</v>
      </c>
      <c r="B128" s="120">
        <f>SUM(J34:J39)</f>
        <v>0</v>
      </c>
      <c r="C128" s="16">
        <f>F34</f>
        <v>1200</v>
      </c>
      <c r="D128" s="121">
        <f t="shared" si="39"/>
        <v>0</v>
      </c>
      <c r="E128" s="203"/>
      <c r="F128" s="4"/>
      <c r="G128" s="4"/>
      <c r="H128" s="4"/>
      <c r="I128" s="3"/>
    </row>
    <row r="129" spans="1:15" s="122" customFormat="1" x14ac:dyDescent="0.25">
      <c r="A129" s="119" t="str">
        <f>E40</f>
        <v>INTERNA -
Áreas com espaços livres - saguão, hall e salão</v>
      </c>
      <c r="B129" s="120">
        <f>SUM(J40:J51)</f>
        <v>1149.5</v>
      </c>
      <c r="C129" s="16">
        <f>F40</f>
        <v>1000</v>
      </c>
      <c r="D129" s="121">
        <f t="shared" si="39"/>
        <v>41.800000000000004</v>
      </c>
      <c r="E129" s="203"/>
      <c r="F129" s="4"/>
      <c r="G129" s="4"/>
      <c r="H129" s="4"/>
      <c r="I129" s="3"/>
    </row>
    <row r="130" spans="1:15" s="122" customFormat="1" x14ac:dyDescent="0.25">
      <c r="A130" s="119" t="str">
        <f>E52</f>
        <v>INTERNA -
Banheiros</v>
      </c>
      <c r="B130" s="120">
        <f>SUM(J52:J63)</f>
        <v>1626.68</v>
      </c>
      <c r="C130" s="16">
        <f>F52</f>
        <v>200</v>
      </c>
      <c r="D130" s="121">
        <f t="shared" si="39"/>
        <v>295.76</v>
      </c>
      <c r="E130" s="203"/>
      <c r="F130" s="4"/>
      <c r="G130" s="4"/>
      <c r="H130" s="4"/>
      <c r="I130" s="3"/>
    </row>
    <row r="131" spans="1:15" s="122" customFormat="1" x14ac:dyDescent="0.25">
      <c r="C131" s="16"/>
      <c r="D131" s="121"/>
      <c r="E131" s="204"/>
      <c r="F131" s="4"/>
      <c r="G131" s="4"/>
      <c r="H131" s="4"/>
      <c r="I131" s="3"/>
    </row>
    <row r="132" spans="1:15" ht="30.75" customHeight="1" thickBot="1" x14ac:dyDescent="0.3">
      <c r="A132" s="230" t="s">
        <v>51</v>
      </c>
      <c r="B132" s="231"/>
      <c r="C132" s="231"/>
      <c r="D132" s="125">
        <f>SUM(D125:D131)</f>
        <v>623.86799999999994</v>
      </c>
      <c r="E132" s="21">
        <f>D132/800</f>
        <v>0.77983499999999994</v>
      </c>
      <c r="G132" s="26"/>
      <c r="H132" s="26"/>
    </row>
    <row r="133" spans="1:15" x14ac:dyDescent="0.25">
      <c r="A133" s="11"/>
      <c r="B133" s="11"/>
      <c r="C133" s="11"/>
      <c r="D133" s="22"/>
      <c r="E133" s="23"/>
    </row>
    <row r="134" spans="1:15" ht="15.75" customHeight="1" thickBot="1" x14ac:dyDescent="0.3">
      <c r="A134" s="11"/>
      <c r="B134" s="11"/>
      <c r="C134" s="11"/>
      <c r="D134" s="12"/>
    </row>
    <row r="135" spans="1:15" ht="15.75" customHeight="1" x14ac:dyDescent="0.25">
      <c r="A135" s="223" t="s">
        <v>48</v>
      </c>
      <c r="B135" s="224"/>
      <c r="C135" s="224"/>
      <c r="D135" s="224"/>
      <c r="E135" s="225"/>
    </row>
    <row r="136" spans="1:15" ht="75" x14ac:dyDescent="0.25">
      <c r="A136" s="19" t="s">
        <v>6</v>
      </c>
      <c r="B136" s="9" t="s">
        <v>5</v>
      </c>
      <c r="C136" s="9" t="s">
        <v>14</v>
      </c>
      <c r="D136" s="10" t="s">
        <v>12</v>
      </c>
      <c r="E136" s="20" t="s">
        <v>2</v>
      </c>
    </row>
    <row r="137" spans="1:15" s="4" customFormat="1" ht="60" x14ac:dyDescent="0.25">
      <c r="A137" s="14" t="str">
        <f>E64</f>
        <v>EXTERNA - 
Pisos pavimentados adjacentes / contíguos às edificações</v>
      </c>
      <c r="B137" s="8">
        <f>SUM(J64:J70)</f>
        <v>1953.6</v>
      </c>
      <c r="C137" s="17">
        <f>F64</f>
        <v>1800</v>
      </c>
      <c r="D137" s="18">
        <f>((1800*B137)/C137)/22</f>
        <v>88.8</v>
      </c>
      <c r="E137" s="202"/>
      <c r="I137" s="3"/>
      <c r="J137"/>
      <c r="K137"/>
      <c r="L137"/>
      <c r="M137"/>
      <c r="N137"/>
      <c r="O137"/>
    </row>
    <row r="138" spans="1:15" s="4" customFormat="1" ht="45" x14ac:dyDescent="0.25">
      <c r="A138" s="14" t="str">
        <f>E71</f>
        <v>EXTERNA - 
Varriação de passeios e arruamentos</v>
      </c>
      <c r="B138" s="8">
        <f>SUM(J71:J76)</f>
        <v>0</v>
      </c>
      <c r="C138" s="17">
        <f>F71</f>
        <v>6000</v>
      </c>
      <c r="D138" s="18">
        <f>((1800*B138)/C138)/22</f>
        <v>0</v>
      </c>
      <c r="E138" s="203"/>
      <c r="I138" s="3"/>
      <c r="J138"/>
      <c r="K138"/>
      <c r="L138"/>
      <c r="M138"/>
      <c r="N138"/>
      <c r="O138"/>
    </row>
    <row r="139" spans="1:15" s="4" customFormat="1" ht="45" x14ac:dyDescent="0.25">
      <c r="A139" s="14" t="str">
        <f>E77</f>
        <v>EXTERNA - 
Pátios e áreas verdes com alta, média ou baixa frequência</v>
      </c>
      <c r="B139" s="8">
        <f>SUM(J77:J83)</f>
        <v>0</v>
      </c>
      <c r="C139" s="17">
        <f>F77</f>
        <v>1800</v>
      </c>
      <c r="D139" s="18">
        <f>((1800*B139)/C139)/22</f>
        <v>0</v>
      </c>
      <c r="E139" s="203"/>
      <c r="I139" s="3"/>
      <c r="J139"/>
      <c r="K139"/>
      <c r="L139"/>
      <c r="M139"/>
      <c r="N139"/>
      <c r="O139"/>
    </row>
    <row r="140" spans="1:15" s="4" customFormat="1" ht="60" x14ac:dyDescent="0.25">
      <c r="A140" s="14" t="str">
        <f>E84</f>
        <v>EXTERNA - 
Coleta de detritos em pátios e áreas verdes com frequência diária</v>
      </c>
      <c r="B140" s="8">
        <f>SUM(J84:J90)</f>
        <v>0</v>
      </c>
      <c r="C140" s="17">
        <f>F84</f>
        <v>100000</v>
      </c>
      <c r="D140" s="18">
        <f>((1800*B140)/C140)/22</f>
        <v>0</v>
      </c>
      <c r="E140" s="203"/>
      <c r="I140" s="3"/>
      <c r="J140"/>
      <c r="K140"/>
      <c r="L140"/>
      <c r="M140"/>
      <c r="N140"/>
      <c r="O140"/>
    </row>
    <row r="141" spans="1:15" s="4" customFormat="1" x14ac:dyDescent="0.25">
      <c r="A141" s="14"/>
      <c r="B141" s="8"/>
      <c r="C141" s="17"/>
      <c r="D141" s="18"/>
      <c r="E141" s="204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30" t="s">
        <v>52</v>
      </c>
      <c r="B142" s="231"/>
      <c r="C142" s="231"/>
      <c r="D142" s="125">
        <f>SUM(D137:D141)</f>
        <v>88.8</v>
      </c>
      <c r="E142" s="21">
        <f>D142/1800</f>
        <v>4.9333333333333333E-2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1"/>
      <c r="B143" s="11"/>
      <c r="C143" s="11"/>
      <c r="D143" s="13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1"/>
      <c r="B144" s="11"/>
      <c r="C144" s="11"/>
      <c r="D144" s="13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223" t="s">
        <v>49</v>
      </c>
      <c r="B145" s="224"/>
      <c r="C145" s="224"/>
      <c r="D145" s="224"/>
      <c r="E145" s="225"/>
      <c r="I145" s="3"/>
      <c r="J145"/>
      <c r="K145"/>
      <c r="L145"/>
      <c r="M145"/>
      <c r="N145"/>
      <c r="O145"/>
    </row>
    <row r="146" spans="1:15" s="4" customFormat="1" ht="75" x14ac:dyDescent="0.25">
      <c r="A146" s="19" t="s">
        <v>6</v>
      </c>
      <c r="B146" s="9" t="s">
        <v>5</v>
      </c>
      <c r="C146" s="9" t="s">
        <v>14</v>
      </c>
      <c r="D146" s="10" t="s">
        <v>13</v>
      </c>
      <c r="E146" s="20" t="s">
        <v>2</v>
      </c>
      <c r="I146" s="3"/>
      <c r="J146"/>
      <c r="K146"/>
      <c r="L146"/>
      <c r="M146"/>
      <c r="N146"/>
      <c r="O146"/>
    </row>
    <row r="147" spans="1:15" s="4" customFormat="1" ht="45" x14ac:dyDescent="0.25">
      <c r="A147" s="15" t="str">
        <f>E91</f>
        <v>ESQUADRIAS EXTERNAS - 
Face externa COM exposição a situação de risco</v>
      </c>
      <c r="B147" s="8">
        <f>SUM(J91:J97)</f>
        <v>0</v>
      </c>
      <c r="C147" s="16">
        <f>F91</f>
        <v>130</v>
      </c>
      <c r="D147" s="18">
        <f>((300*B147)/C147)/22</f>
        <v>0</v>
      </c>
      <c r="E147" s="202"/>
      <c r="I147" s="3"/>
      <c r="J147"/>
      <c r="K147"/>
      <c r="L147"/>
      <c r="M147"/>
      <c r="N147"/>
      <c r="O147"/>
    </row>
    <row r="148" spans="1:15" s="4" customFormat="1" ht="45" x14ac:dyDescent="0.25">
      <c r="A148" s="15" t="str">
        <f>E98</f>
        <v>ESQUADRIAS EXTERNAS - 
Face externa SEM exposição a situação de risco</v>
      </c>
      <c r="B148" s="8">
        <f>SUM(J98:J104)</f>
        <v>5.25</v>
      </c>
      <c r="C148" s="16">
        <f>F98</f>
        <v>300</v>
      </c>
      <c r="D148" s="18">
        <f>((300*B148)/C148)/22</f>
        <v>0.23863636363636365</v>
      </c>
      <c r="E148" s="203"/>
      <c r="I148" s="3"/>
      <c r="J148"/>
      <c r="K148"/>
      <c r="L148"/>
      <c r="M148"/>
      <c r="N148"/>
      <c r="O148"/>
    </row>
    <row r="149" spans="1:15" s="4" customFormat="1" ht="30" x14ac:dyDescent="0.25">
      <c r="A149" s="15" t="str">
        <f>E105</f>
        <v>ESQUADRIAS EXTERNAS - 
Face interna</v>
      </c>
      <c r="B149" s="8">
        <f>SUM(J105:J111)</f>
        <v>5.25</v>
      </c>
      <c r="C149" s="16">
        <f>F105</f>
        <v>300</v>
      </c>
      <c r="D149" s="18">
        <f>((300*B149)/C149)/22</f>
        <v>0.23863636363636365</v>
      </c>
      <c r="E149" s="203"/>
      <c r="I149" s="3"/>
      <c r="J149"/>
      <c r="K149"/>
      <c r="L149"/>
      <c r="M149"/>
      <c r="N149"/>
      <c r="O149"/>
    </row>
    <row r="150" spans="1:15" s="4" customFormat="1" x14ac:dyDescent="0.25">
      <c r="A150" s="15"/>
      <c r="B150" s="8"/>
      <c r="C150" s="16"/>
      <c r="D150" s="18"/>
      <c r="E150" s="204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30" t="s">
        <v>53</v>
      </c>
      <c r="B151" s="231"/>
      <c r="C151" s="231"/>
      <c r="D151" s="125">
        <f>SUM(D147:D150)</f>
        <v>0.47727272727272729</v>
      </c>
      <c r="E151" s="21">
        <f>D151/300</f>
        <v>1.590909090909091E-3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223" t="s">
        <v>55</v>
      </c>
      <c r="B154" s="224"/>
      <c r="C154" s="224"/>
      <c r="D154" s="224"/>
      <c r="E154" s="225"/>
      <c r="I154" s="3"/>
      <c r="J154"/>
      <c r="K154"/>
      <c r="L154"/>
      <c r="M154"/>
      <c r="N154"/>
      <c r="O154"/>
    </row>
    <row r="155" spans="1:15" s="4" customFormat="1" ht="75" x14ac:dyDescent="0.25">
      <c r="A155" s="19" t="s">
        <v>6</v>
      </c>
      <c r="B155" s="9" t="s">
        <v>5</v>
      </c>
      <c r="C155" s="9" t="s">
        <v>14</v>
      </c>
      <c r="D155" s="10" t="s">
        <v>50</v>
      </c>
      <c r="E155" s="20" t="s">
        <v>2</v>
      </c>
      <c r="I155" s="3"/>
      <c r="J155"/>
      <c r="K155"/>
      <c r="L155"/>
      <c r="M155"/>
      <c r="N155"/>
      <c r="O155"/>
    </row>
    <row r="156" spans="1:15" s="4" customFormat="1" x14ac:dyDescent="0.25">
      <c r="A156" s="15" t="str">
        <f>E112</f>
        <v>FACHADAS ENVIDRAÇADAS</v>
      </c>
      <c r="B156" s="8">
        <f>SUM(J112:J114)</f>
        <v>377.44</v>
      </c>
      <c r="C156" s="16">
        <f>F112</f>
        <v>130</v>
      </c>
      <c r="D156" s="18">
        <f>((130*B156)/C156)/22</f>
        <v>17.156363636363636</v>
      </c>
      <c r="E156" s="202"/>
      <c r="I156" s="3"/>
      <c r="J156"/>
      <c r="K156"/>
      <c r="L156"/>
      <c r="M156"/>
      <c r="N156"/>
      <c r="O156"/>
    </row>
    <row r="157" spans="1:15" s="4" customFormat="1" x14ac:dyDescent="0.25">
      <c r="A157" s="15"/>
      <c r="B157" s="8"/>
      <c r="C157" s="16"/>
      <c r="D157" s="18"/>
      <c r="E157" s="204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30" t="s">
        <v>54</v>
      </c>
      <c r="B158" s="231"/>
      <c r="C158" s="231"/>
      <c r="D158" s="125">
        <f>SUM(D156:D157)</f>
        <v>17.156363636363636</v>
      </c>
      <c r="E158" s="21">
        <f>D158/130</f>
        <v>0.13197202797202798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232" t="s">
        <v>3</v>
      </c>
      <c r="B160" s="233"/>
      <c r="C160" s="233"/>
      <c r="D160" s="233"/>
      <c r="E160" s="198">
        <f>E132+E142+E151+E158</f>
        <v>0.96273127039627038</v>
      </c>
      <c r="I160" s="3"/>
      <c r="J160"/>
      <c r="K160"/>
      <c r="L160"/>
      <c r="M160"/>
      <c r="N160"/>
      <c r="O160"/>
    </row>
  </sheetData>
  <mergeCells count="32">
    <mergeCell ref="E112:E114"/>
    <mergeCell ref="A132:C132"/>
    <mergeCell ref="A135:E135"/>
    <mergeCell ref="A142:C142"/>
    <mergeCell ref="A145:E145"/>
    <mergeCell ref="A115:C115"/>
    <mergeCell ref="A116:I116"/>
    <mergeCell ref="A117:J117"/>
    <mergeCell ref="A121:E121"/>
    <mergeCell ref="A151:C151"/>
    <mergeCell ref="A160:D160"/>
    <mergeCell ref="E137:E141"/>
    <mergeCell ref="E147:E150"/>
    <mergeCell ref="A154:E154"/>
    <mergeCell ref="E156:E157"/>
    <mergeCell ref="A158:C158"/>
    <mergeCell ref="E2:E21"/>
    <mergeCell ref="E125:E131"/>
    <mergeCell ref="A120:E120"/>
    <mergeCell ref="E64:E70"/>
    <mergeCell ref="E71:E76"/>
    <mergeCell ref="E77:E83"/>
    <mergeCell ref="E84:E90"/>
    <mergeCell ref="E91:E97"/>
    <mergeCell ref="E98:E104"/>
    <mergeCell ref="A123:E123"/>
    <mergeCell ref="E28:E33"/>
    <mergeCell ref="E34:E39"/>
    <mergeCell ref="E22:E27"/>
    <mergeCell ref="E40:E51"/>
    <mergeCell ref="E52:E63"/>
    <mergeCell ref="E105:E111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G2:G115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4</v>
      </c>
    </row>
    <row r="4" spans="1:1" x14ac:dyDescent="0.25">
      <c r="A4" t="s">
        <v>19</v>
      </c>
    </row>
    <row r="5" spans="1:1" x14ac:dyDescent="0.25">
      <c r="A5" t="s">
        <v>24</v>
      </c>
    </row>
    <row r="6" spans="1:1" x14ac:dyDescent="0.25">
      <c r="A6" t="s">
        <v>20</v>
      </c>
    </row>
    <row r="7" spans="1:1" x14ac:dyDescent="0.25">
      <c r="A7" t="s">
        <v>21</v>
      </c>
    </row>
    <row r="8" spans="1:1" x14ac:dyDescent="0.25">
      <c r="A8" t="s">
        <v>22</v>
      </c>
    </row>
    <row r="9" spans="1:1" x14ac:dyDescent="0.25">
      <c r="A9" t="s">
        <v>23</v>
      </c>
    </row>
    <row r="14" spans="1:1" x14ac:dyDescent="0.25">
      <c r="A14" t="s">
        <v>16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Areas (m²)-Preencher</vt:lpstr>
      <vt:lpstr>Parâmetros</vt:lpstr>
      <vt:lpstr>'Areas (m²)-Preencher'!Titulos_de_impressao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2022-06-29T11:51:56Z</dcterms:modified>
</cp:coreProperties>
</file>